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bookViews>
    <workbookView xWindow="0" yWindow="0" windowWidth="16400" windowHeight="7730"/>
  </bookViews>
  <sheets>
    <sheet name="CALCULACION DAGLOON SVB" sheetId="2" r:id="rId1"/>
    <sheet name="Sheet1" sheetId="3" state="hidden" r:id="rId2"/>
  </sheets>
  <definedNames>
    <definedName name="_Example" hidden="1">#REF!</definedName>
    <definedName name="_Look" hidden="1">#REF!</definedName>
    <definedName name="_Order1" hidden="1">0</definedName>
    <definedName name="_Series" hidden="1">#REF!</definedName>
    <definedName name="_Shading" hidden="1">#REF!</definedName>
    <definedName name="DATA_01" hidden="1">'CALCULACION DAGLOON SVB'!#REF!</definedName>
    <definedName name="DATA_02" hidden="1">'CALCULACION DAGLOON SVB'!$E$12:$E$15</definedName>
    <definedName name="DATA_03" hidden="1">'CALCULACION DAGLOON SVB'!$E$16:$E$23</definedName>
    <definedName name="DATA_04" hidden="1">'CALCULACION DAGLOON SVB'!#REF!</definedName>
    <definedName name="IntroPrintArea" hidden="1">#REF!</definedName>
    <definedName name="Looncomponenten">Table4[]</definedName>
    <definedName name="_xlnm.Print_Area" localSheetId="0">'CALCULACION DAGLOON SVB'!$A$1:$E$39</definedName>
  </definedNames>
  <calcPr calcId="152511"/>
</workbook>
</file>

<file path=xl/calcChain.xml><?xml version="1.0" encoding="utf-8"?>
<calcChain xmlns="http://schemas.openxmlformats.org/spreadsheetml/2006/main">
  <c r="C7" i="2" l="1"/>
  <c r="C8" i="2" l="1"/>
  <c r="F22" i="2" l="1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2" i="2"/>
  <c r="F13" i="2"/>
  <c r="F14" i="2"/>
  <c r="F15" i="2"/>
  <c r="F16" i="2"/>
  <c r="F17" i="2"/>
  <c r="F18" i="2"/>
  <c r="F19" i="2"/>
  <c r="F20" i="2"/>
  <c r="F21" i="2"/>
  <c r="E5" i="2" l="1"/>
  <c r="C9" i="2" l="1"/>
  <c r="E4" i="2"/>
  <c r="H7" i="2" l="1"/>
  <c r="F7" i="2"/>
  <c r="H6" i="2" l="1"/>
  <c r="G6" i="2" s="1"/>
  <c r="E9" i="2" l="1"/>
  <c r="D39" i="2" l="1"/>
  <c r="E38" i="2"/>
  <c r="D38" i="2"/>
  <c r="G7" i="2"/>
  <c r="C38" i="2" l="1"/>
  <c r="D7" i="2"/>
</calcChain>
</file>

<file path=xl/sharedStrings.xml><?xml version="1.0" encoding="utf-8"?>
<sst xmlns="http://schemas.openxmlformats.org/spreadsheetml/2006/main" count="91" uniqueCount="46">
  <si>
    <t>MORTGAGE
REFINANCING</t>
  </si>
  <si>
    <t>Type Salaris</t>
  </si>
  <si>
    <t>Basis Maandloon / Basic Monthly Salary /  Salario Mensual Basico /</t>
  </si>
  <si>
    <t>Uurloon / Hourly Rate / Salario pa ora</t>
  </si>
  <si>
    <t>Weekloon / Weekly Salary / Salario semanal</t>
  </si>
  <si>
    <t>Gewerkte uren per dag / Daily working hours / Cantidad di ora di trabou pa dia</t>
  </si>
  <si>
    <t>Monthly</t>
  </si>
  <si>
    <t>Weekly</t>
  </si>
  <si>
    <t>Daily</t>
  </si>
  <si>
    <t>Maximum Loongrens niet ZV verzekerde</t>
  </si>
  <si>
    <t>Yearly</t>
  </si>
  <si>
    <t>Cataloguswaarde</t>
  </si>
  <si>
    <t>Maaltijd / Meals / Cuminda (minimaal Awg. 4,- per dag)</t>
  </si>
  <si>
    <t>Loon in Natura / Wages in kind  - Monthly</t>
  </si>
  <si>
    <t>Vaste Commissie / Permanent Comision / Comision permanente- Monthly</t>
  </si>
  <si>
    <t>Telefoon Toelage / Telephone Allowance - Monthly</t>
  </si>
  <si>
    <t>Representatie Kosten / Representation Expenses - Monthly</t>
  </si>
  <si>
    <t>Auto Toelage / Car Allowance - Monthly</t>
  </si>
  <si>
    <t>Auto WG voorziening 15% - Cataloguswaarde</t>
  </si>
  <si>
    <t>Vrije inwoning (minimaal Awg. 300,-p/m) - Monthly</t>
  </si>
  <si>
    <t>Vrije kost- minimaal Awg. 11, p/day - Monthly</t>
  </si>
  <si>
    <t>Bonus - Monthly / Yearly</t>
  </si>
  <si>
    <t>Omzetprovisie  - Yearly</t>
  </si>
  <si>
    <t>Other:</t>
  </si>
  <si>
    <t>Extra vorm van Salaris / Adicional salary / Salario adicional (5)</t>
  </si>
  <si>
    <t>Looncomponenten (5)</t>
  </si>
  <si>
    <t>Tantieme</t>
  </si>
  <si>
    <t>13de of 14de maand - Yearly</t>
  </si>
  <si>
    <t>Vakantieuitkering - Yearly</t>
  </si>
  <si>
    <t>Continu Toelage - Monthly</t>
  </si>
  <si>
    <t>no</t>
  </si>
  <si>
    <r>
      <t xml:space="preserve">Werkweek / Working week / Dia di trabou pa siman </t>
    </r>
    <r>
      <rPr>
        <b/>
        <sz val="11"/>
        <color theme="1"/>
        <rFont val="Calibri"/>
        <family val="2"/>
      </rPr>
      <t>→</t>
    </r>
  </si>
  <si>
    <t>Commissie / Comision / Comision - Average Monthly*</t>
  </si>
  <si>
    <t>Fooien / Tips / Propina - Average Monthly*</t>
  </si>
  <si>
    <t>Points - Average Monthly*</t>
  </si>
  <si>
    <t>Provisie / Provision - Average Monthly*</t>
  </si>
  <si>
    <t>Spiff (incentive) - Average Monthly*</t>
  </si>
  <si>
    <t>Tantieme - Average Monthly*</t>
  </si>
  <si>
    <t>Average Monthly</t>
  </si>
  <si>
    <t>Bedrag (7)</t>
  </si>
  <si>
    <t>select ↓ (6)</t>
  </si>
  <si>
    <r>
      <t xml:space="preserve">Soort salaris / Type of Salary /  Tipo di Salario </t>
    </r>
    <r>
      <rPr>
        <b/>
        <sz val="11"/>
        <color theme="1"/>
        <rFont val="Calibri"/>
        <family val="2"/>
      </rPr>
      <t>↓</t>
    </r>
  </si>
  <si>
    <r>
      <t xml:space="preserve">Salaris/Salary/Salario </t>
    </r>
    <r>
      <rPr>
        <b/>
        <sz val="11"/>
        <color theme="1"/>
        <rFont val="Calibri"/>
        <family val="2"/>
      </rPr>
      <t>↓</t>
    </r>
  </si>
  <si>
    <t>Kindertoelage /Child Allowance - Monthly</t>
  </si>
  <si>
    <t>Representatie Kosten / Representation Allowance - Monthly</t>
  </si>
  <si>
    <t>CALCULATION SVB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</si>
</sst>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0_);[Red]\(0\)"/>
  </numFmts>
  <fonts count="17" x14ac:knownFonts="1"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28"/>
      <color theme="2"/>
      <name val="Arial Black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Arial Black"/>
      <family val="2"/>
      <scheme val="major"/>
    </font>
    <font>
      <b/>
      <sz val="24"/>
      <color theme="1" tint="0.34998626667073579"/>
      <name val="Arial Black"/>
      <family val="2"/>
      <scheme val="maj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Black"/>
      <family val="2"/>
      <scheme val="major"/>
    </font>
    <font>
      <b/>
      <sz val="11"/>
      <color theme="1"/>
      <name val="Arial Black"/>
      <family val="2"/>
      <scheme val="major"/>
    </font>
    <font>
      <b/>
      <sz val="11"/>
      <color theme="4"/>
      <name val="Calibri"/>
      <family val="2"/>
      <scheme val="minor"/>
    </font>
    <font>
      <sz val="11"/>
      <color theme="4"/>
      <name val="Arial Black"/>
      <family val="2"/>
      <scheme val="major"/>
    </font>
    <font>
      <b/>
      <sz val="14"/>
      <color theme="4"/>
      <name val="Calibri"/>
      <family val="2"/>
      <scheme val="minor"/>
    </font>
    <font>
      <sz val="11"/>
      <name val="Arial Black"/>
      <family val="2"/>
      <scheme val="major"/>
    </font>
    <font>
      <sz val="10"/>
      <color theme="1"/>
      <name val="Arial Black"/>
      <family val="2"/>
      <scheme val="major"/>
    </font>
    <font>
      <b/>
      <sz val="11"/>
      <name val="Arial Black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3" borderId="0">
      <alignment vertical="center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2" fillId="2" borderId="0" applyNumberFormat="0" applyFill="0" applyProtection="0">
      <alignment vertical="center"/>
    </xf>
    <xf numFmtId="0" fontId="4" fillId="2" borderId="3" applyNumberFormat="0" applyProtection="0">
      <alignment vertical="center"/>
    </xf>
    <xf numFmtId="0" fontId="3" fillId="0" borderId="1" applyNumberFormat="0" applyFill="0" applyAlignment="0" applyProtection="0"/>
    <xf numFmtId="0" fontId="3" fillId="3" borderId="0" applyNumberFormat="0" applyBorder="0" applyProtection="0">
      <alignment vertical="center"/>
    </xf>
  </cellStyleXfs>
  <cellXfs count="50">
    <xf numFmtId="0" fontId="0" fillId="3" borderId="0" xfId="0">
      <alignment vertical="center"/>
    </xf>
    <xf numFmtId="0" fontId="0" fillId="3" borderId="0" xfId="0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Protection="1">
      <alignment vertical="center"/>
      <protection hidden="1"/>
    </xf>
    <xf numFmtId="0" fontId="6" fillId="3" borderId="0" xfId="0" applyFont="1" applyProtection="1">
      <alignment vertical="center"/>
      <protection hidden="1"/>
    </xf>
    <xf numFmtId="4" fontId="6" fillId="3" borderId="0" xfId="0" applyNumberFormat="1" applyFo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0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>
      <alignment vertical="center"/>
    </xf>
    <xf numFmtId="0" fontId="11" fillId="3" borderId="0" xfId="0" applyFont="1" applyFill="1" applyBorder="1">
      <alignment vertical="center"/>
    </xf>
    <xf numFmtId="38" fontId="12" fillId="3" borderId="0" xfId="5" applyNumberFormat="1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0" fillId="3" borderId="0" xfId="0" applyBorder="1" applyProtection="1">
      <alignment vertical="center"/>
      <protection hidden="1"/>
    </xf>
    <xf numFmtId="0" fontId="7" fillId="8" borderId="6" xfId="0" applyFont="1" applyFill="1" applyBorder="1" applyAlignment="1" applyProtection="1">
      <alignment horizontal="center" vertical="center"/>
      <protection hidden="1"/>
    </xf>
    <xf numFmtId="38" fontId="10" fillId="8" borderId="2" xfId="5" applyNumberFormat="1" applyFont="1" applyFill="1" applyBorder="1" applyAlignment="1">
      <alignment horizontal="left" vertical="center"/>
    </xf>
    <xf numFmtId="38" fontId="9" fillId="7" borderId="2" xfId="5" applyNumberFormat="1" applyFont="1" applyFill="1" applyBorder="1" applyProtection="1">
      <alignment vertical="center"/>
      <protection locked="0" hidden="1"/>
    </xf>
    <xf numFmtId="38" fontId="9" fillId="7" borderId="0" xfId="5" applyNumberFormat="1" applyFont="1" applyFill="1" applyBorder="1" applyProtection="1">
      <alignment vertical="center"/>
      <protection locked="0" hidden="1"/>
    </xf>
    <xf numFmtId="38" fontId="9" fillId="8" borderId="4" xfId="5" applyNumberFormat="1" applyFont="1" applyFill="1" applyBorder="1" applyAlignment="1">
      <alignment horizontal="center" vertical="center"/>
    </xf>
    <xf numFmtId="40" fontId="9" fillId="8" borderId="3" xfId="5" applyNumberFormat="1" applyFont="1" applyFill="1" applyBorder="1" applyProtection="1">
      <alignment vertical="center"/>
      <protection hidden="1"/>
    </xf>
    <xf numFmtId="38" fontId="9" fillId="11" borderId="0" xfId="5" applyNumberFormat="1" applyFont="1" applyFill="1" applyBorder="1" applyProtection="1">
      <alignment vertical="center"/>
      <protection hidden="1"/>
    </xf>
    <xf numFmtId="38" fontId="10" fillId="11" borderId="0" xfId="5" applyNumberFormat="1" applyFont="1" applyFill="1" applyBorder="1" applyAlignment="1" applyProtection="1">
      <alignment horizontal="right" vertical="center"/>
      <protection hidden="1"/>
    </xf>
    <xf numFmtId="38" fontId="9" fillId="11" borderId="0" xfId="5" applyNumberFormat="1" applyFont="1" applyFill="1" applyBorder="1" applyAlignment="1" applyProtection="1">
      <alignment horizontal="right" vertical="center"/>
      <protection hidden="1"/>
    </xf>
    <xf numFmtId="0" fontId="0" fillId="10" borderId="0" xfId="0" applyFill="1">
      <alignment vertical="center"/>
    </xf>
    <xf numFmtId="38" fontId="9" fillId="11" borderId="3" xfId="5" applyNumberFormat="1" applyFont="1" applyFill="1" applyAlignment="1">
      <alignment horizontal="right" vertical="center"/>
    </xf>
    <xf numFmtId="0" fontId="0" fillId="11" borderId="0" xfId="0" applyFill="1">
      <alignment vertical="center"/>
    </xf>
    <xf numFmtId="0" fontId="0" fillId="11" borderId="0" xfId="0" applyFill="1" applyProtection="1">
      <alignment vertical="center"/>
      <protection locked="0"/>
    </xf>
    <xf numFmtId="0" fontId="8" fillId="11" borderId="0" xfId="0" applyFont="1" applyFill="1">
      <alignment vertical="center"/>
    </xf>
    <xf numFmtId="38" fontId="9" fillId="11" borderId="4" xfId="5" applyNumberFormat="1" applyFont="1" applyFill="1" applyBorder="1" applyProtection="1">
      <alignment vertical="center"/>
      <protection hidden="1"/>
    </xf>
    <xf numFmtId="38" fontId="10" fillId="9" borderId="13" xfId="5" applyNumberFormat="1" applyFont="1" applyFill="1" applyBorder="1" applyAlignment="1">
      <alignment horizontal="left" vertical="center"/>
    </xf>
    <xf numFmtId="38" fontId="9" fillId="8" borderId="0" xfId="5" applyNumberFormat="1" applyFont="1" applyFill="1" applyBorder="1" applyAlignment="1">
      <alignment horizontal="left" vertical="center"/>
    </xf>
    <xf numFmtId="38" fontId="10" fillId="11" borderId="0" xfId="5" applyNumberFormat="1" applyFont="1" applyFill="1" applyBorder="1" applyAlignment="1" applyProtection="1">
      <alignment horizontal="left" vertical="center"/>
      <protection hidden="1"/>
    </xf>
    <xf numFmtId="38" fontId="9" fillId="12" borderId="8" xfId="5" applyNumberFormat="1" applyFont="1" applyFill="1" applyBorder="1" applyAlignment="1" applyProtection="1">
      <alignment horizontal="left" vertical="center"/>
      <protection locked="0" hidden="1"/>
    </xf>
    <xf numFmtId="40" fontId="14" fillId="12" borderId="7" xfId="5" applyNumberFormat="1" applyFont="1" applyFill="1" applyBorder="1" applyAlignment="1" applyProtection="1">
      <alignment horizontal="center" vertical="center"/>
      <protection locked="0"/>
    </xf>
    <xf numFmtId="38" fontId="9" fillId="12" borderId="10" xfId="5" applyNumberFormat="1" applyFont="1" applyFill="1" applyBorder="1" applyAlignment="1" applyProtection="1">
      <alignment horizontal="center" vertical="center"/>
      <protection locked="0" hidden="1"/>
    </xf>
    <xf numFmtId="38" fontId="9" fillId="12" borderId="9" xfId="5" applyNumberFormat="1" applyFont="1" applyFill="1" applyBorder="1" applyAlignment="1" applyProtection="1">
      <alignment horizontal="center" vertical="center"/>
      <protection locked="0" hidden="1"/>
    </xf>
    <xf numFmtId="38" fontId="9" fillId="12" borderId="0" xfId="5" applyNumberFormat="1" applyFont="1" applyFill="1" applyBorder="1" applyProtection="1">
      <alignment vertical="center"/>
      <protection locked="0" hidden="1"/>
    </xf>
    <xf numFmtId="40" fontId="9" fillId="12" borderId="11" xfId="5" applyNumberFormat="1" applyFont="1" applyFill="1" applyBorder="1" applyProtection="1">
      <alignment vertical="center"/>
      <protection locked="0" hidden="1"/>
    </xf>
    <xf numFmtId="40" fontId="9" fillId="12" borderId="12" xfId="5" applyNumberFormat="1" applyFont="1" applyFill="1" applyBorder="1" applyProtection="1">
      <alignment vertical="center"/>
      <protection locked="0" hidden="1"/>
    </xf>
    <xf numFmtId="38" fontId="16" fillId="12" borderId="7" xfId="5" applyNumberFormat="1" applyFont="1" applyFill="1" applyBorder="1" applyAlignment="1" applyProtection="1">
      <alignment horizontal="center" vertical="center"/>
      <protection locked="0" hidden="1"/>
    </xf>
    <xf numFmtId="40" fontId="9" fillId="8" borderId="7" xfId="5" applyNumberFormat="1" applyFont="1" applyFill="1" applyBorder="1" applyAlignment="1" applyProtection="1">
      <alignment horizontal="center" vertical="center"/>
      <protection hidden="1"/>
    </xf>
    <xf numFmtId="38" fontId="14" fillId="11" borderId="7" xfId="5" applyNumberFormat="1" applyFont="1" applyFill="1" applyBorder="1" applyAlignment="1" applyProtection="1">
      <alignment horizontal="center" vertical="center"/>
      <protection locked="0" hidden="1"/>
    </xf>
    <xf numFmtId="38" fontId="10" fillId="8" borderId="6" xfId="5" applyNumberFormat="1" applyFont="1" applyFill="1" applyBorder="1" applyAlignment="1">
      <alignment horizontal="right" vertical="center"/>
    </xf>
    <xf numFmtId="38" fontId="10" fillId="11" borderId="7" xfId="5" applyNumberFormat="1" applyFont="1" applyFill="1" applyBorder="1" applyAlignment="1" applyProtection="1">
      <alignment horizontal="center" vertical="center"/>
      <protection locked="0" hidden="1"/>
    </xf>
    <xf numFmtId="40" fontId="9" fillId="11" borderId="5" xfId="5" applyNumberFormat="1" applyFont="1" applyFill="1" applyBorder="1" applyAlignment="1" applyProtection="1">
      <alignment horizontal="left" vertical="center" wrapText="1"/>
      <protection hidden="1"/>
    </xf>
    <xf numFmtId="40" fontId="9" fillId="11" borderId="3" xfId="5" applyNumberFormat="1" applyFont="1" applyFill="1" applyAlignment="1" applyProtection="1">
      <alignment horizontal="left" vertical="center" wrapText="1"/>
      <protection hidden="1"/>
    </xf>
    <xf numFmtId="38" fontId="15" fillId="11" borderId="0" xfId="5" applyNumberFormat="1" applyFont="1" applyFill="1" applyBorder="1" applyAlignment="1" applyProtection="1">
      <alignment horizontal="center" vertical="center" wrapText="1"/>
      <protection hidden="1"/>
    </xf>
  </cellXfs>
  <cellStyles count="8">
    <cellStyle name="Date" xfId="1"/>
    <cellStyle name="Fixed" xfId="2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Text" xfId="3"/>
  </cellStyles>
  <dxfs count="12">
    <dxf>
      <font>
        <strike val="0"/>
        <outline val="0"/>
        <shadow val="0"/>
        <u val="none"/>
        <vertAlign val="baseline"/>
        <color theme="4"/>
      </font>
      <numFmt numFmtId="6" formatCode="#,##0_);[Red]\(#,##0\)"/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color theme="4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color theme="4"/>
      </font>
      <fill>
        <patternFill patternType="solid">
          <fgColor indexed="64"/>
          <bgColor theme="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5" tint="0.59996337778862885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theme="4" tint="0.39994506668294322"/>
      </font>
    </dxf>
    <dxf>
      <fill>
        <patternFill>
          <bgColor rgb="FFFF0000"/>
        </patternFill>
      </fill>
    </dxf>
    <dxf>
      <numFmt numFmtId="166" formatCode="\&lt;\&lt;\&lt;\ #,##0.00\ \&gt;\&gt;\&gt;;[Red]\(\&lt;\&lt;\&lt;\ #,##0.00\ \&gt;\&gt;\&gt;\)\)"/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BB171"/>
      <color rgb="FF000066"/>
      <color rgb="FF826185"/>
      <color rgb="FF7D4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calculacion%20SVB%20premie%20cu%20code%202017.xlsx" TargetMode="External"/><Relationship Id="rId2" Type="http://schemas.openxmlformats.org/officeDocument/2006/relationships/hyperlink" Target="INSTRUCCION%20PA%20CALCULA%20SALARIO%20DIARIO%20SVB%202017.pdf" TargetMode="External"/><Relationship Id="rId1" Type="http://schemas.openxmlformats.org/officeDocument/2006/relationships/image" Target="../media/image1.gif"/><Relationship Id="rId4" Type="http://schemas.openxmlformats.org/officeDocument/2006/relationships/hyperlink" Target="calculacion%20SVB%20premie%202017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4174</xdr:rowOff>
    </xdr:from>
    <xdr:to>
      <xdr:col>4</xdr:col>
      <xdr:colOff>1549401</xdr:colOff>
      <xdr:row>3</xdr:row>
      <xdr:rowOff>7620</xdr:rowOff>
    </xdr:to>
    <xdr:pic>
      <xdr:nvPicPr>
        <xdr:cNvPr id="2" name="Hous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74"/>
          <a:ext cx="9652001" cy="1457596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722101</xdr:colOff>
      <xdr:row>3</xdr:row>
      <xdr:rowOff>101600</xdr:rowOff>
    </xdr:to>
    <xdr:grpSp>
      <xdr:nvGrpSpPr>
        <xdr:cNvPr id="9" name="Mortgage Refinancing" descr="&quot;&quot;" title="Mortgage Refinancing"/>
        <xdr:cNvGrpSpPr/>
      </xdr:nvGrpSpPr>
      <xdr:grpSpPr>
        <a:xfrm>
          <a:off x="0" y="0"/>
          <a:ext cx="6760951" cy="1555750"/>
          <a:chOff x="201745" y="-191380"/>
          <a:chExt cx="3994333" cy="1943864"/>
        </a:xfrm>
      </xdr:grpSpPr>
      <xdr:sp macro="" textlink="">
        <xdr:nvSpPr>
          <xdr:cNvPr id="7" name="TextBox 6"/>
          <xdr:cNvSpPr txBox="1"/>
        </xdr:nvSpPr>
        <xdr:spPr>
          <a:xfrm>
            <a:off x="1799901" y="-191380"/>
            <a:ext cx="2396177" cy="403771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CALCULACION</a:t>
            </a:r>
            <a:r>
              <a:rPr lang="en-US" sz="16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 DI SALARIO 2017</a:t>
            </a:r>
            <a:endPara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201745" y="671803"/>
            <a:ext cx="2240932" cy="10806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US" sz="12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Allee</a:t>
            </a:r>
            <a:r>
              <a:rPr lang="en-US" sz="1200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n het rode vak selectertern  invullen</a:t>
            </a:r>
          </a:p>
          <a:p>
            <a:pPr algn="l"/>
            <a:r>
              <a:rPr lang="en-US" sz="1200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FIll in the red cells only</a:t>
            </a:r>
          </a:p>
          <a:p>
            <a:pPr algn="l"/>
            <a:r>
              <a:rPr lang="en-US" sz="1200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</a:rPr>
              <a:t>Yena solamente den e hoki cora</a:t>
            </a:r>
            <a:endParaRPr 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endParaRPr>
          </a:p>
        </xdr:txBody>
      </xdr:sp>
    </xdr:grpSp>
    <xdr:clientData/>
  </xdr:twoCellAnchor>
  <xdr:twoCellAnchor>
    <xdr:from>
      <xdr:col>2</xdr:col>
      <xdr:colOff>209550</xdr:colOff>
      <xdr:row>0</xdr:row>
      <xdr:rowOff>82550</xdr:rowOff>
    </xdr:from>
    <xdr:to>
      <xdr:col>2</xdr:col>
      <xdr:colOff>1320800</xdr:colOff>
      <xdr:row>0</xdr:row>
      <xdr:rowOff>603250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209550" y="82550"/>
          <a:ext cx="1111250" cy="520700"/>
        </a:xfrm>
        <a:prstGeom prst="roundRect">
          <a:avLst/>
        </a:prstGeom>
        <a:gradFill>
          <a:gsLst>
            <a:gs pos="0">
              <a:srgbClr val="0070C0"/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  <a:latin typeface="+mj-lt"/>
            </a:rPr>
            <a:t>CLICK FOR</a:t>
          </a:r>
          <a:r>
            <a:rPr lang="en-US" sz="1050" baseline="0">
              <a:solidFill>
                <a:sysClr val="windowText" lastClr="000000"/>
              </a:solidFill>
              <a:latin typeface="+mj-lt"/>
            </a:rPr>
            <a:t> </a:t>
          </a:r>
          <a:r>
            <a:rPr lang="en-US" sz="1050">
              <a:solidFill>
                <a:sysClr val="windowText" lastClr="000000"/>
              </a:solidFill>
              <a:latin typeface="+mj-lt"/>
            </a:rPr>
            <a:t>HELP</a:t>
          </a:r>
          <a:endParaRPr lang="en-US" sz="8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2</xdr:col>
      <xdr:colOff>148590</xdr:colOff>
      <xdr:row>38</xdr:row>
      <xdr:rowOff>489585</xdr:rowOff>
    </xdr:from>
    <xdr:to>
      <xdr:col>2</xdr:col>
      <xdr:colOff>4255770</xdr:colOff>
      <xdr:row>41</xdr:row>
      <xdr:rowOff>95250</xdr:rowOff>
    </xdr:to>
    <xdr:sp macro="" textlink="">
      <xdr:nvSpPr>
        <xdr:cNvPr id="3" name="Rectangle 2">
          <a:hlinkClick xmlns:r="http://schemas.openxmlformats.org/officeDocument/2006/relationships" r:id="rId3"/>
        </xdr:cNvPr>
        <xdr:cNvSpPr/>
      </xdr:nvSpPr>
      <xdr:spPr>
        <a:xfrm>
          <a:off x="148590" y="9947910"/>
          <a:ext cx="4107180" cy="329565"/>
        </a:xfrm>
        <a:prstGeom prst="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CLICK Calculation</a:t>
          </a:r>
          <a:r>
            <a:rPr lang="en-US" sz="12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of  SVB premium with employer code</a:t>
          </a:r>
          <a:endParaRPr lang="en-US" sz="12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4421505</xdr:colOff>
      <xdr:row>39</xdr:row>
      <xdr:rowOff>19050</xdr:rowOff>
    </xdr:from>
    <xdr:to>
      <xdr:col>4</xdr:col>
      <xdr:colOff>1190625</xdr:colOff>
      <xdr:row>41</xdr:row>
      <xdr:rowOff>114300</xdr:rowOff>
    </xdr:to>
    <xdr:sp macro="" textlink="">
      <xdr:nvSpPr>
        <xdr:cNvPr id="11" name="Rectangle 10">
          <a:hlinkClick xmlns:r="http://schemas.openxmlformats.org/officeDocument/2006/relationships" r:id="rId4"/>
        </xdr:cNvPr>
        <xdr:cNvSpPr/>
      </xdr:nvSpPr>
      <xdr:spPr>
        <a:xfrm>
          <a:off x="4421505" y="10620375"/>
          <a:ext cx="4503420" cy="323850"/>
        </a:xfrm>
        <a:prstGeom prst="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CLICK Calculation</a:t>
          </a:r>
          <a:r>
            <a:rPr lang="en-US" sz="12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of  SVB premium WITHOUT employer code</a:t>
          </a:r>
          <a:endParaRPr lang="en-US" sz="12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4" name="Table4" displayName="Table4" ref="F1:F23" totalsRowShown="0" headerRowDxfId="2" dataDxfId="1" dataCellStyle="Heading 2">
  <autoFilter ref="F1:F23"/>
  <tableColumns count="1">
    <tableColumn id="1" name="Looncomponenten (5)" dataDxfId="0" dataCellStyle="Heading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ortgage refinancing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Mortgage refinancing">
      <a:majorFont>
        <a:latin typeface="Arial Blac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N42"/>
  <sheetViews>
    <sheetView showGridLines="0" showZeros="0" tabSelected="1" topLeftCell="C1" zoomScaleNormal="100" workbookViewId="0">
      <selection activeCell="D4" sqref="D4"/>
    </sheetView>
  </sheetViews>
  <sheetFormatPr defaultColWidth="0" defaultRowHeight="0" customHeight="1" zeroHeight="1" x14ac:dyDescent="0.35"/>
  <cols>
    <col min="1" max="1" width="1.7265625" style="5" hidden="1" customWidth="1"/>
    <col min="2" max="2" width="3" style="5" hidden="1" customWidth="1"/>
    <col min="3" max="3" width="86.453125" style="26" customWidth="1"/>
    <col min="4" max="4" width="29.54296875" style="26" bestFit="1" customWidth="1"/>
    <col min="5" max="5" width="22.453125" style="26" customWidth="1"/>
    <col min="6" max="6" width="8.81640625" style="9" hidden="1" customWidth="1"/>
    <col min="7" max="13" width="0" style="9" hidden="1" customWidth="1"/>
    <col min="14" max="14" width="0" style="5" hidden="1" customWidth="1"/>
    <col min="15" max="16384" width="8.81640625" style="5" hidden="1"/>
  </cols>
  <sheetData>
    <row r="1" spans="1:13" customFormat="1" ht="94.9" customHeight="1" x14ac:dyDescent="0.35">
      <c r="A1" s="2"/>
      <c r="C1" s="11" t="s">
        <v>0</v>
      </c>
      <c r="D1" s="12"/>
      <c r="E1" s="12"/>
      <c r="F1" s="6"/>
      <c r="G1" s="6"/>
      <c r="H1" s="6"/>
      <c r="I1" s="6"/>
      <c r="J1" s="6"/>
      <c r="K1" s="6"/>
      <c r="L1" s="6"/>
      <c r="M1" s="6"/>
    </row>
    <row r="2" spans="1:13" customFormat="1" ht="2.25" customHeight="1" x14ac:dyDescent="0.35">
      <c r="A2" s="4"/>
      <c r="B2" s="3"/>
      <c r="C2" s="12"/>
      <c r="D2" s="12"/>
      <c r="E2" s="12"/>
      <c r="F2" s="6"/>
      <c r="G2" s="6"/>
      <c r="H2" s="6"/>
      <c r="I2" s="6"/>
      <c r="J2" s="6"/>
      <c r="K2" s="6"/>
      <c r="L2" s="6"/>
      <c r="M2" s="6"/>
    </row>
    <row r="3" spans="1:13" customFormat="1" ht="18" customHeight="1" x14ac:dyDescent="0.35">
      <c r="A3" s="2"/>
      <c r="C3" s="12"/>
      <c r="D3" s="12"/>
      <c r="E3" s="12"/>
      <c r="F3" s="6"/>
      <c r="G3" s="6"/>
      <c r="H3" s="6"/>
      <c r="I3" s="6"/>
      <c r="J3" s="6"/>
      <c r="K3" s="6"/>
      <c r="L3" s="6"/>
      <c r="M3" s="6"/>
    </row>
    <row r="4" spans="1:13" customFormat="1" ht="20.149999999999999" customHeight="1" x14ac:dyDescent="0.35">
      <c r="A4" s="2"/>
      <c r="C4" s="32" t="s">
        <v>31</v>
      </c>
      <c r="D4" s="42">
        <v>5</v>
      </c>
      <c r="E4" s="31">
        <f>IF(D4=0,0,IF(D4=5,40,48))</f>
        <v>40</v>
      </c>
      <c r="F4" s="6"/>
      <c r="G4" s="6"/>
      <c r="H4" s="6"/>
      <c r="I4" s="6"/>
      <c r="J4" s="6"/>
      <c r="K4" s="6"/>
      <c r="L4" s="6"/>
      <c r="M4" s="6"/>
    </row>
    <row r="5" spans="1:13" customFormat="1" ht="20.149999999999999" customHeight="1" x14ac:dyDescent="0.35">
      <c r="A5" s="2"/>
      <c r="C5" s="33" t="s">
        <v>41</v>
      </c>
      <c r="D5" s="33" t="s">
        <v>42</v>
      </c>
      <c r="E5" s="49">
        <f>IF(C6=0,0,IF(C6="Uurloon / Hourly Rate / Salario pa ora",IF(D4=5,IF(D6&gt;33.75,"Maximum Loongrens niet ZV verzekerde Awg. 270,- per dag",0),IF(D6&gt;28.125,"Maximum Loongrens niet ZV verzekerde Awg. 225,- per dag",0)),IF(C6="Basis Maandloon / Basic Monthly Salary /  Salario Mensual Basico /",IF(D4=5,IF(D6&gt;5850,"Maximum Loongrens niet ZV verzekerde Awg. 5.850,- per maand",0),IF(D6&gt;5850,"Maximum Loongrens niet ZV verzekerde Awg. 5.850,- per maand",0)),IF(C6="Weekloon / Weekly Salary / Salario semanal",IF(D4=5,IF(D6&gt;1350,"Maximum Loongrens niet ZV verzekerde Awg. 1350,- per week",0),IF(D6&gt;1350,"Maximum Loongrens niet ZV verzekerde Awg. 1350,- per week",0))))))</f>
        <v>0</v>
      </c>
      <c r="F5" s="6"/>
      <c r="G5" s="6"/>
      <c r="H5" s="6"/>
      <c r="I5" s="6"/>
      <c r="J5" s="6"/>
      <c r="K5" s="6"/>
      <c r="L5" s="6"/>
      <c r="M5" s="6"/>
    </row>
    <row r="6" spans="1:13" customFormat="1" ht="20.149999999999999" customHeight="1" x14ac:dyDescent="0.35">
      <c r="A6" s="2"/>
      <c r="C6" s="35" t="s">
        <v>2</v>
      </c>
      <c r="D6" s="36"/>
      <c r="E6" s="49"/>
      <c r="F6" s="7">
        <v>1677.6</v>
      </c>
      <c r="G6" s="6">
        <f>H6/D4/8</f>
        <v>9.6784615384615371</v>
      </c>
      <c r="H6" s="6">
        <f>F6*12/52</f>
        <v>387.13846153846146</v>
      </c>
      <c r="I6" s="6"/>
      <c r="J6" s="6"/>
      <c r="K6" s="6"/>
      <c r="L6" s="6"/>
      <c r="M6" s="6"/>
    </row>
    <row r="7" spans="1:13" customFormat="1" ht="20.149999999999999" customHeight="1" x14ac:dyDescent="0.35">
      <c r="A7" s="2"/>
      <c r="C7" s="34" t="str">
        <f>IF(D8=0,0,IF(D8="yes",IF(OR(C6="Basis Maandloon / Basic Monthly Salary /  Salario Mensual Basico /",C6="Weekloon / Weekly Salary / Salario semanal"),"Dagloon / Daily Wage / Salario Diario","Dagloon (met herleiding)"),"Dagloon / Daily Wage / Salario Diario"))</f>
        <v>Dagloon / Daily Wage / Salario Diario</v>
      </c>
      <c r="D7" s="43">
        <f>IF(D4=0,0,IF(C6="Basis Maandloon / Basic Monthly Salary /  Salario Mensual Basico /",F7)+IF(C6="Uurloon / Hourly Rate / Salario pa ora",G7)+IF(C6="Weekloon / Weekly Salary / Salario semanal",H7))</f>
        <v>0</v>
      </c>
      <c r="E7" s="49"/>
      <c r="F7" s="8">
        <f>IF(C6="Basis Maandloon / Basic Monthly Salary /  Salario Mensual Basico /",IF(D4=5,IF(D6*3/65&gt;270,0,D6*3/65))+IF(D4=6,IF(D6/26&gt;225,0,D6/26)))</f>
        <v>0</v>
      </c>
      <c r="G7" s="6" t="b">
        <f>IF(C6="Uurloon / Hourly Rate / Salario pa ora",IF(D4=5,IF((D6*E9)/D4&gt;270,0,(D6*E9)/D4),IF((D6*E9)/D4&gt;225,0,(D6*E9)/D4)))</f>
        <v>0</v>
      </c>
      <c r="H7" s="6" t="b">
        <f>IF(C6="Weekloon / Weekly Salary / Salario semanal",IF(D4=5,IF(D6/D4&gt;270,0,D6/D4),IF(D6/D4&gt;225,0,D6/D4)))</f>
        <v>0</v>
      </c>
      <c r="I7" s="6"/>
      <c r="J7" s="6"/>
      <c r="K7" s="6"/>
      <c r="L7" s="6"/>
      <c r="M7" s="6"/>
    </row>
    <row r="8" spans="1:13" customFormat="1" ht="20.149999999999999" customHeight="1" x14ac:dyDescent="0.35">
      <c r="A8" s="2"/>
      <c r="C8" s="24">
        <f>IF(C6=0,0,IF(OR(C6="Basis Maandloon / Basic Monthly Salary /  Salario Mensual Basico /",C6="Weekloon / Weekly Salary / Salario semanal"),0,IF(OR(D8="no",D8="yes",D8=0),"Herleiding werkuren / Other weekly hours / Cambio di Orario",0)))</f>
        <v>0</v>
      </c>
      <c r="D8" s="46" t="s">
        <v>30</v>
      </c>
      <c r="E8" s="49"/>
      <c r="F8" s="8"/>
      <c r="G8" s="6"/>
      <c r="H8" s="6"/>
      <c r="I8" s="6"/>
      <c r="J8" s="6"/>
      <c r="K8" s="6"/>
      <c r="L8" s="6"/>
      <c r="M8" s="6"/>
    </row>
    <row r="9" spans="1:13" customFormat="1" ht="20.149999999999999" customHeight="1" x14ac:dyDescent="0.35">
      <c r="A9" s="2"/>
      <c r="C9" s="25">
        <f>IF(C8=0,0,"Aantal werkuren / weekly hours / Orario")</f>
        <v>0</v>
      </c>
      <c r="D9" s="44">
        <v>30</v>
      </c>
      <c r="E9" s="23">
        <f>IF(D8="no",E4,IF(D9&gt;E4,E4,D9))</f>
        <v>40</v>
      </c>
      <c r="F9" s="8"/>
      <c r="G9" s="6"/>
      <c r="H9" s="6"/>
      <c r="I9" s="6"/>
      <c r="J9" s="6"/>
      <c r="K9" s="6"/>
      <c r="L9" s="6"/>
      <c r="M9" s="6"/>
    </row>
    <row r="10" spans="1:13" customFormat="1" ht="20.149999999999999" customHeight="1" x14ac:dyDescent="0.35">
      <c r="A10" s="2"/>
      <c r="C10" s="16"/>
      <c r="D10" s="1"/>
      <c r="E10" s="1"/>
      <c r="F10" s="6"/>
      <c r="G10" s="6"/>
      <c r="H10" s="6"/>
      <c r="I10" s="6"/>
      <c r="J10" s="6"/>
      <c r="K10" s="6"/>
      <c r="L10" s="6"/>
      <c r="M10" s="6"/>
    </row>
    <row r="11" spans="1:13" customFormat="1" ht="20.149999999999999" customHeight="1" x14ac:dyDescent="0.35">
      <c r="A11" s="2"/>
      <c r="C11" s="18" t="s">
        <v>24</v>
      </c>
      <c r="D11" s="10" t="s">
        <v>40</v>
      </c>
      <c r="E11" s="21" t="s">
        <v>39</v>
      </c>
      <c r="F11" s="6"/>
      <c r="G11" s="6"/>
      <c r="H11" s="6"/>
      <c r="I11" s="6"/>
      <c r="J11" s="6"/>
      <c r="K11" s="6"/>
      <c r="L11" s="6"/>
      <c r="M11" s="6"/>
    </row>
    <row r="12" spans="1:13" customFormat="1" ht="20.149999999999999" customHeight="1" x14ac:dyDescent="0.35">
      <c r="A12" s="2"/>
      <c r="C12" s="19" t="s">
        <v>43</v>
      </c>
      <c r="D12" s="37" t="s">
        <v>6</v>
      </c>
      <c r="E12" s="40"/>
      <c r="F12" s="6">
        <f>SUM(IF(D12="Monthly",IF($D$4=5,IF(E12=0,0,E12*12/($D$4*52)),IF(E12=0,0,E12*12/($D$4*52))),0)+SUM(IF(D12="weekly",E12/$D$4)+SUM(IF(D12="daily",E12))+SUM(IF(D12="Average Monthly",IF($D$4=5,IF(E12=0,0,E12*12/($D$4*52)),IF(E12=0,0,E12*12/($D$4*52))),0)+SUM(IF(D12="% Monthly",IF($D$4=5,IF(OR(#REF!=0,E12=0),0,E12*#REF!*52/($D$4*52)),IF(OR(#REF!=0,E12=0),0,E12*#REF!*52/($D$4*52))),0)))+SUM(IF(D12="Yearly",IF($D$4=5,IF(OR(E12=0),0,E12/($D$4*52)),IF(OR(E12=0),0,E12/($D$4*52))),0))+SUM(IF(D12="Cataloguswaarde",SUM(E12/($D$4*52))*0.15,0))))</f>
        <v>0</v>
      </c>
      <c r="G12" s="6"/>
      <c r="H12" s="6"/>
      <c r="I12" s="6"/>
      <c r="J12" s="6"/>
      <c r="K12" s="6"/>
      <c r="L12" s="6"/>
      <c r="M12" s="6"/>
    </row>
    <row r="13" spans="1:13" customFormat="1" ht="20.149999999999999" customHeight="1" x14ac:dyDescent="0.35">
      <c r="A13" s="2"/>
      <c r="C13" s="19" t="s">
        <v>29</v>
      </c>
      <c r="D13" s="37" t="s">
        <v>6</v>
      </c>
      <c r="E13" s="40"/>
      <c r="F13" s="6">
        <f>SUM(IF(D13="Monthly",IF($D$4=5,IF(E13=0,0,E13*12/($D$4*52)),IF(E13=0,0,E13*12/($D$4*52))),0)+SUM(IF(D13="weekly",E13/$D$4)+SUM(IF(D13="daily",E13))+SUM(IF(D13="Average Monthly",IF($D$4=5,IF(E13=0,0,E13*12/($D$4*52)),IF(E13=0,0,E13*12/($D$4*52))),0)+SUM(IF(D13="% Monthly",IF($D$4=5,IF(OR(#REF!=0,E13=0),0,E13*#REF!*52/($D$4*52)),IF(OR(#REF!=0,E13=0),0,E13*#REF!*52/($D$4*52))),0)))+SUM(IF(D13="Yearly",IF($D$4=5,IF(OR(E13=0),0,E13/($D$4*52)),IF(OR(E13=0),0,E13/($D$4*52))),0))+SUM(IF(D13="Cataloguswaarde",SUM(E13/($D$4*52))*0.15,0))))</f>
        <v>0</v>
      </c>
      <c r="G13" s="6"/>
      <c r="H13" s="6"/>
      <c r="I13" s="6"/>
      <c r="J13" s="6"/>
      <c r="K13" s="6"/>
      <c r="L13" s="6"/>
      <c r="M13" s="6"/>
    </row>
    <row r="14" spans="1:13" customFormat="1" ht="20.149999999999999" customHeight="1" x14ac:dyDescent="0.35">
      <c r="A14" s="2"/>
      <c r="C14" s="19" t="s">
        <v>15</v>
      </c>
      <c r="D14" s="37" t="s">
        <v>6</v>
      </c>
      <c r="E14" s="40"/>
      <c r="F14" s="6">
        <f>SUM(IF(D14="Monthly",IF($D$4=5,IF(E14=0,0,E14*12/($D$4*52)),IF(E14=0,0,E14*12/($D$4*52))),0)+SUM(IF(D14="weekly",E14/$D$4)+SUM(IF(D14="daily",E14))+SUM(IF(D14="Average Monthly",IF($D$4=5,IF(E14=0,0,E14*12/($D$4*52)),IF(E14=0,0,E14*12/($D$4*52))),0)+SUM(IF(D14="% Monthly",IF($D$4=5,IF(OR(#REF!=0,E14=0),0,E14*#REF!*52/($D$4*52)),IF(OR(#REF!=0,E14=0),0,E14*#REF!*52/($D$4*52))),0)))+SUM(IF(D14="Yearly",IF($D$4=5,IF(OR(E14=0),0,E14/($D$4*52)),IF(OR(E14=0),0,E14/($D$4*52))),0))+SUM(IF(D14="Cataloguswaarde",SUM(E14/($D$4*52))*0.15,0))))</f>
        <v>0</v>
      </c>
      <c r="G14" s="6"/>
      <c r="H14" s="6"/>
      <c r="I14" s="6"/>
      <c r="J14" s="6"/>
      <c r="K14" s="6"/>
      <c r="L14" s="6"/>
      <c r="M14" s="6"/>
    </row>
    <row r="15" spans="1:13" customFormat="1" ht="20.149999999999999" customHeight="1" x14ac:dyDescent="0.35">
      <c r="A15" s="2"/>
      <c r="C15" s="19" t="s">
        <v>16</v>
      </c>
      <c r="D15" s="37" t="s">
        <v>6</v>
      </c>
      <c r="E15" s="40"/>
      <c r="F15" s="6">
        <f>SUM(IF(D15="Monthly",IF($D$4=5,IF(E15=0,0,E15*12/($D$4*52)),IF(E15=0,0,E15*12/($D$4*52))),0)+SUM(IF(D15="weekly",E15/$D$4)+SUM(IF(D15="daily",E15))+SUM(IF(D15="Average Monthly",IF($D$4=5,IF(E15=0,0,E15*12/($D$4*52)),IF(E15=0,0,E15*12/($D$4*52))),0)+SUM(IF(D15="% Monthly",IF($D$4=5,IF(OR(#REF!=0,E15=0),0,E15*#REF!*52/($D$4*52)),IF(OR(#REF!=0,E15=0),0,E15*#REF!*52/($D$4*52))),0)))+SUM(IF(D15="Yearly",IF($D$4=5,IF(OR(E15=0),0,E15/($D$4*52)),IF(OR(E15=0),0,E15/($D$4*52))),0))+SUM(IF(D15="Cataloguswaarde",SUM(E15/($D$4*52))*0.15,0))))</f>
        <v>0</v>
      </c>
      <c r="G15" s="6"/>
      <c r="H15" s="6"/>
      <c r="I15" s="6"/>
      <c r="J15" s="6"/>
      <c r="K15" s="6"/>
      <c r="L15" s="6"/>
      <c r="M15" s="6"/>
    </row>
    <row r="16" spans="1:13" customFormat="1" ht="20.149999999999999" customHeight="1" x14ac:dyDescent="0.35">
      <c r="A16" s="2"/>
      <c r="C16" s="19" t="s">
        <v>17</v>
      </c>
      <c r="D16" s="37" t="s">
        <v>6</v>
      </c>
      <c r="E16" s="40"/>
      <c r="F16" s="6">
        <f>SUM(IF(D16="Monthly",IF($D$4=5,IF(E16=0,0,E16*12/($D$4*52)),IF(E16=0,0,E16*12/($D$4*52))),0)+SUM(IF(D16="weekly",E16/$D$4)+SUM(IF(D16="daily",E16))+SUM(IF(D16="Average Monthly",IF($D$4=5,IF(E16=0,0,E16*12/($D$4*52)),IF(E16=0,0,E16*12/($D$4*52))),0)+SUM(IF(D16="% Monthly",IF($D$4=5,IF(OR(#REF!=0,E16=0),0,E16*#REF!*52/($D$4*52)),IF(OR(#REF!=0,E16=0),0,E16*#REF!*52/($D$4*52))),0)))+SUM(IF(D16="Yearly",IF($D$4=5,IF(OR(E16=0),0,E16/($D$4*52)),IF(OR(E16=0),0,E16/($D$4*52))),0))+SUM(IF(D16="Cataloguswaarde",SUM(E16/($D$4*52))*0.15,0))))</f>
        <v>0</v>
      </c>
      <c r="G16" s="6"/>
      <c r="H16" s="6"/>
      <c r="I16" s="6"/>
      <c r="J16" s="6"/>
      <c r="K16" s="6"/>
      <c r="L16" s="6"/>
      <c r="M16" s="6"/>
    </row>
    <row r="17" spans="1:13" customFormat="1" ht="20.149999999999999" customHeight="1" x14ac:dyDescent="0.35">
      <c r="A17" s="2"/>
      <c r="C17" s="19" t="s">
        <v>18</v>
      </c>
      <c r="D17" s="37" t="s">
        <v>11</v>
      </c>
      <c r="E17" s="40"/>
      <c r="F17" s="6">
        <f>SUM(IF(D17="Monthly",IF($D$4=5,IF(E17=0,0,E17*12/($D$4*52)),IF(E17=0,0,E17*12/($D$4*52))),0)+SUM(IF(D17="weekly",E17/$D$4)+SUM(IF(D17="daily",E17))+SUM(IF(D17="Average Monthly",IF($D$4=5,IF(E17=0,0,E17*12/($D$4*52)),IF(E17=0,0,E17*12/($D$4*52))),0)+SUM(IF(D17="% Monthly",IF($D$4=5,IF(OR(#REF!=0,E17=0),0,E17*#REF!*52/($D$4*52)),IF(OR(#REF!=0,E17=0),0,E17*#REF!*52/($D$4*52))),0)))+SUM(IF(D17="Yearly",IF($D$4=5,IF(OR(E17=0),0,E17/($D$4*52)),IF(OR(E17=0),0,E17/($D$4*52))),0))+SUM(IF(D17="Cataloguswaarde",SUM(E17/($D$4*52))*0.15,0))))</f>
        <v>0</v>
      </c>
      <c r="G17" s="6"/>
      <c r="H17" s="6"/>
      <c r="I17" s="6"/>
      <c r="J17" s="6"/>
      <c r="K17" s="6"/>
      <c r="L17" s="6"/>
      <c r="M17" s="6"/>
    </row>
    <row r="18" spans="1:13" customFormat="1" ht="20.149999999999999" customHeight="1" x14ac:dyDescent="0.35">
      <c r="A18" s="2"/>
      <c r="C18" s="19" t="s">
        <v>28</v>
      </c>
      <c r="D18" s="37" t="s">
        <v>10</v>
      </c>
      <c r="E18" s="40"/>
      <c r="F18" s="6">
        <f>SUM(IF(D18="Monthly",IF($D$4=5,IF(E18=0,0,E18*12/($D$4*52)),IF(E18=0,0,E18*12/($D$4*52))),0)+SUM(IF(D18="weekly",E18/$D$4)+SUM(IF(D18="daily",E18))+SUM(IF(D18="Average Monthly",IF($D$4=5,IF(E18=0,0,E18*12/($D$4*52)),IF(E18=0,0,E18*12/($D$4*52))),0)+SUM(IF(D18="% Monthly",IF($D$4=5,IF(OR(#REF!=0,E18=0),0,E18*#REF!*52/($D$4*52)),IF(OR(#REF!=0,E18=0),0,E18*#REF!*52/($D$4*52))),0)))+SUM(IF(D18="Yearly",IF($D$4=5,IF(OR(E18=0),0,E18/($D$4*52)),IF(OR(E18=0),0,E18/($D$4*52))),0))+SUM(IF(D18="Cataloguswaarde",SUM(E18/($D$4*52))*0.15,0))))</f>
        <v>0</v>
      </c>
      <c r="G18" s="6"/>
      <c r="H18" s="6"/>
      <c r="I18" s="6"/>
      <c r="J18" s="6"/>
      <c r="K18" s="6"/>
      <c r="L18" s="6"/>
      <c r="M18" s="6"/>
    </row>
    <row r="19" spans="1:13" customFormat="1" ht="20.149999999999999" customHeight="1" x14ac:dyDescent="0.35">
      <c r="A19" s="2"/>
      <c r="C19" s="19" t="s">
        <v>27</v>
      </c>
      <c r="D19" s="37" t="s">
        <v>10</v>
      </c>
      <c r="E19" s="40"/>
      <c r="F19" s="6">
        <f>SUM(IF(D19="Monthly",IF($D$4=5,IF(E19=0,0,E19*12/($D$4*52)),IF(E19=0,0,E19*12/($D$4*52))),0)+SUM(IF(D19="weekly",E19/$D$4)+SUM(IF(D19="daily",E19))+SUM(IF(D19="Average Monthly",IF($D$4=5,IF(E19=0,0,E19*12/($D$4*52)),IF(E19=0,0,E19*12/($D$4*52))),0)+SUM(IF(D19="% Monthly",IF($D$4=5,IF(OR(#REF!=0,E19=0),0,E19*#REF!*52/($D$4*52)),IF(OR(#REF!=0,E19=0),0,E19*#REF!*52/($D$4*52))),0)))+SUM(IF(D19="Yearly",IF($D$4=5,IF(OR(E19=0),0,E19/($D$4*52)),IF(OR(E19=0),0,E19/($D$4*52))),0))+SUM(IF(D19="Cataloguswaarde",SUM(E19/($D$4*52))*0.15,0))))</f>
        <v>0</v>
      </c>
      <c r="G19" s="6"/>
      <c r="H19" s="6"/>
      <c r="I19" s="6"/>
      <c r="J19" s="6"/>
      <c r="K19" s="6"/>
      <c r="L19" s="6"/>
      <c r="M19" s="6"/>
    </row>
    <row r="20" spans="1:13" customFormat="1" ht="20.149999999999999" customHeight="1" x14ac:dyDescent="0.35">
      <c r="A20" s="2"/>
      <c r="C20" s="19" t="s">
        <v>14</v>
      </c>
      <c r="D20" s="37" t="s">
        <v>6</v>
      </c>
      <c r="E20" s="40"/>
      <c r="F20" s="6">
        <f>SUM(IF(D20="Monthly",IF($D$4=5,IF(E20=0,0,E20*12/($D$4*52)),IF(E20=0,0,E20*12/($D$4*52))),0)+SUM(IF(D20="weekly",E20/$D$4)+SUM(IF(D20="daily",E20))+SUM(IF(D20="Average Monthly",IF($D$4=5,IF(E20=0,0,E20*12/($D$4*52)),IF(E20=0,0,E20*12/($D$4*52))),0)+SUM(IF(D20="% Monthly",IF($D$4=5,IF(OR(#REF!=0,E20=0),0,E20*#REF!*52/($D$4*52)),IF(OR(#REF!=0,E20=0),0,E20*#REF!*52/($D$4*52))),0)))+SUM(IF(D20="Yearly",IF($D$4=5,IF(OR(E20=0),0,E20/($D$4*52)),IF(OR(E20=0),0,E20/($D$4*52))),0))+SUM(IF(D20="Cataloguswaarde",SUM(E20/($D$4*52))*0.15,0))))</f>
        <v>0</v>
      </c>
      <c r="G20" s="6"/>
      <c r="H20" s="6"/>
      <c r="I20" s="6"/>
      <c r="J20" s="6"/>
      <c r="K20" s="6"/>
      <c r="L20" s="6"/>
      <c r="M20" s="6"/>
    </row>
    <row r="21" spans="1:13" customFormat="1" ht="20.149999999999999" customHeight="1" x14ac:dyDescent="0.35">
      <c r="A21" s="2"/>
      <c r="C21" s="19" t="s">
        <v>32</v>
      </c>
      <c r="D21" s="37" t="s">
        <v>38</v>
      </c>
      <c r="E21" s="40"/>
      <c r="F21" s="6">
        <f>SUM(IF(D21="Monthly",IF($D$4=5,IF(E21=0,0,E21*12/($D$4*52)),IF(E21=0,0,E21*12/($D$4*52))),0)+SUM(IF(D21="weekly",E21/$D$4)+SUM(IF(D21="daily",E21))+SUM(IF(D21="Average Monthly",IF($D$4=5,IF(E21=0,0,E21*12/($D$4*52)),IF(E21=0,0,E21*12/($D$4*52))),0)+SUM(IF(D21="% Monthly",IF($D$4=5,IF(OR(#REF!=0,E21=0),0,E21*#REF!*52/($D$4*52)),IF(OR(#REF!=0,E21=0),0,E21*#REF!*52/($D$4*52))),0)))+SUM(IF(D21="Yearly",IF($D$4=5,IF(OR(E21=0),0,E21/($D$4*52)),IF(OR(E21=0),0,E21/($D$4*52))),0))+SUM(IF(D21="Cataloguswaarde",SUM(E21/($D$4*52))*0.15,0))))</f>
        <v>0</v>
      </c>
      <c r="G21" s="6"/>
      <c r="H21" s="6"/>
      <c r="I21" s="6"/>
      <c r="J21" s="6"/>
      <c r="K21" s="6"/>
      <c r="L21" s="6"/>
      <c r="M21" s="6"/>
    </row>
    <row r="22" spans="1:13" customFormat="1" ht="20.149999999999999" customHeight="1" x14ac:dyDescent="0.35">
      <c r="A22" s="2"/>
      <c r="C22" s="19" t="s">
        <v>33</v>
      </c>
      <c r="D22" s="37" t="s">
        <v>38</v>
      </c>
      <c r="E22" s="40"/>
      <c r="F22" s="6">
        <f>SUM(IF(D22="Monthly",IF($D$4=5,IF(E22=0,0,E22*12/($D$4*52)),IF(E22=0,0,E22*12/($D$4*52))),0)+SUM(IF(D22="weekly",E22/$D$4)+SUM(IF(D22="daily",E22))+SUM(IF(D22="Average Monthly",IF($D$4=5,IF(E22=0,0,E22*12/($D$4*52)),IF(E22=0,0,E22*12/($D$4*52))),0)+SUM(IF(D22="% Monthly",IF($D$4=5,IF(OR(#REF!=0,E22=0),0,E22*#REF!*52/($D$4*52)),IF(OR(#REF!=0,E22=0),0,E22*#REF!*52/($D$4*52))),0)))+SUM(IF(D22="Yearly",IF($D$4=5,IF(OR(E22=0),0,E22/($D$4*52)),IF(OR(E22=0),0,E22/($D$4*52))),0))+SUM(IF(D22="Cataloguswaarde",SUM(E22/($D$4*52))*0.15,0))))</f>
        <v>0</v>
      </c>
      <c r="G22" s="6"/>
      <c r="H22" s="6"/>
      <c r="I22" s="6"/>
      <c r="J22" s="6"/>
      <c r="K22" s="6"/>
      <c r="L22" s="6"/>
      <c r="M22" s="6"/>
    </row>
    <row r="23" spans="1:13" customFormat="1" ht="20.149999999999999" customHeight="1" x14ac:dyDescent="0.35">
      <c r="A23" s="2"/>
      <c r="C23" s="19" t="s">
        <v>34</v>
      </c>
      <c r="D23" s="37" t="s">
        <v>38</v>
      </c>
      <c r="E23" s="40"/>
      <c r="F23" s="6">
        <f>SUM(IF(D23="Monthly",IF($D$4=5,IF(E23=0,0,E23*12/($D$4*52)),IF(E23=0,0,E23*12/($D$4*52))),0)+SUM(IF(D23="weekly",E23/$D$4)+SUM(IF(D23="daily",E23))+SUM(IF(D23="Average Monthly",IF($D$4=5,IF(E23=0,0,E23*12/($D$4*52)),IF(E23=0,0,E23*12/($D$4*52))),0)+SUM(IF(D23="% Monthly",IF($D$4=5,IF(OR(#REF!=0,E23=0),0,E23*#REF!*52/($D$4*52)),IF(OR(#REF!=0,E23=0),0,E23*#REF!*52/($D$4*52))),0)))+SUM(IF(D23="Yearly",IF($D$4=5,IF(OR(E23=0),0,E23/($D$4*52)),IF(OR(E23=0),0,E23/($D$4*52))),0))+SUM(IF(D23="Cataloguswaarde",SUM(E23/($D$4*52))*0.15,0))))</f>
        <v>0</v>
      </c>
      <c r="G23" s="6"/>
      <c r="H23" s="6"/>
      <c r="I23" s="6"/>
      <c r="J23" s="6"/>
      <c r="K23" s="6"/>
      <c r="L23" s="6"/>
      <c r="M23" s="6"/>
    </row>
    <row r="24" spans="1:13" customFormat="1" ht="20.149999999999999" customHeight="1" x14ac:dyDescent="0.35">
      <c r="A24" s="2"/>
      <c r="C24" s="20" t="s">
        <v>35</v>
      </c>
      <c r="D24" s="37" t="s">
        <v>38</v>
      </c>
      <c r="E24" s="40"/>
      <c r="F24" s="6">
        <f>SUM(IF(D24="Monthly",IF($D$4=5,IF(E24=0,0,E24*12/($D$4*52)),IF(E24=0,0,E24*12/($D$4*52))),0)+SUM(IF(D24="weekly",E24/$D$4)+SUM(IF(D24="daily",E24))+SUM(IF(D24="Average Monthly",IF($D$4=5,IF(E24=0,0,E24*12/($D$4*52)),IF(E24=0,0,E24*12/($D$4*52))),0)+SUM(IF(D24="% Monthly",IF($D$4=5,IF(OR(#REF!=0,E24=0),0,E24*#REF!*52/($D$4*52)),IF(OR(#REF!=0,E24=0),0,E24*#REF!*52/($D$4*52))),0)))+SUM(IF(D24="Yearly",IF($D$4=5,IF(OR(E24=0),0,E24/($D$4*52)),IF(OR(E24=0),0,E24/($D$4*52))),0))+SUM(IF(D24="Cataloguswaarde",SUM(E24/($D$4*52))*0.15,0))))</f>
        <v>0</v>
      </c>
      <c r="G24" s="6"/>
      <c r="H24" s="6"/>
      <c r="I24" s="6"/>
      <c r="J24" s="6"/>
      <c r="K24" s="6"/>
      <c r="L24" s="6"/>
      <c r="M24" s="6"/>
    </row>
    <row r="25" spans="1:13" customFormat="1" ht="20.149999999999999" customHeight="1" x14ac:dyDescent="0.35">
      <c r="A25" s="2"/>
      <c r="C25" s="20" t="s">
        <v>26</v>
      </c>
      <c r="D25" s="37" t="s">
        <v>38</v>
      </c>
      <c r="E25" s="40"/>
      <c r="F25" s="6">
        <f>SUM(IF(D25="Monthly",IF($D$4=5,IF(E25=0,0,E25*12/($D$4*52)),IF(E25=0,0,E25*12/($D$4*52))),0)+SUM(IF(D25="weekly",E25/$D$4)+SUM(IF(D25="daily",E25))+SUM(IF(D25="Average Monthly",IF($D$4=5,IF(E25=0,0,E25*12/($D$4*52)),IF(E25=0,0,E25*12/($D$4*52))),0)+SUM(IF(D25="% Monthly",IF($D$4=5,IF(OR(#REF!=0,E25=0),0,E25*#REF!*52/($D$4*52)),IF(OR(#REF!=0,E25=0),0,E25*#REF!*52/($D$4*52))),0)))+SUM(IF(D25="Yearly",IF($D$4=5,IF(OR(E25=0),0,E25/($D$4*52)),IF(OR(E25=0),0,E25/($D$4*52))),0))+SUM(IF(D25="Cataloguswaarde",SUM(E25/($D$4*52))*0.15,0))))</f>
        <v>0</v>
      </c>
      <c r="G25" s="6"/>
      <c r="H25" s="6"/>
      <c r="I25" s="6"/>
      <c r="J25" s="6"/>
      <c r="K25" s="6"/>
      <c r="L25" s="6"/>
      <c r="M25" s="6"/>
    </row>
    <row r="26" spans="1:13" customFormat="1" ht="20.149999999999999" customHeight="1" x14ac:dyDescent="0.35">
      <c r="A26" s="2"/>
      <c r="C26" s="20" t="s">
        <v>22</v>
      </c>
      <c r="D26" s="37" t="s">
        <v>10</v>
      </c>
      <c r="E26" s="40"/>
      <c r="F26" s="6">
        <f>SUM(IF(D26="Monthly",IF($D$4=5,IF(E26=0,0,E26*12/($D$4*52)),IF(E26=0,0,E26*12/($D$4*52))),0)+SUM(IF(D26="weekly",E26/$D$4)+SUM(IF(D26="daily",E26))+SUM(IF(D26="Average Monthly",IF($D$4=5,IF(E26=0,0,E26*12/($D$4*52)),IF(E26=0,0,E26*12/($D$4*52))),0)+SUM(IF(D26="% Monthly",IF($D$4=5,IF(OR(#REF!=0,E26=0),0,E26*#REF!*52/($D$4*52)),IF(OR(#REF!=0,E26=0),0,E26*#REF!*52/($D$4*52))),0)))+SUM(IF(D26="Yearly",IF($D$4=5,IF(OR(E26=0),0,E26/($D$4*52)),IF(OR(E26=0),0,E26/($D$4*52))),0))+SUM(IF(D26="Cataloguswaarde",SUM(E26/($D$4*52))*0.15,0))))</f>
        <v>0</v>
      </c>
      <c r="G26" s="6"/>
      <c r="H26" s="6"/>
      <c r="I26" s="6"/>
      <c r="J26" s="6"/>
      <c r="K26" s="6"/>
      <c r="L26" s="6"/>
      <c r="M26" s="6"/>
    </row>
    <row r="27" spans="1:13" customFormat="1" ht="20.149999999999999" customHeight="1" x14ac:dyDescent="0.35">
      <c r="A27" s="2"/>
      <c r="C27" s="20" t="s">
        <v>21</v>
      </c>
      <c r="D27" s="37" t="s">
        <v>10</v>
      </c>
      <c r="E27" s="40"/>
      <c r="F27" s="6">
        <f>SUM(IF(D27="Monthly",IF($D$4=5,IF(E27=0,0,E27*12/($D$4*52)),IF(E27=0,0,E27*12/($D$4*52))),0)+SUM(IF(D27="weekly",E27/$D$4)+SUM(IF(D27="daily",E27))+SUM(IF(D27="Average Monthly",IF($D$4=5,IF(E27=0,0,E27*12/($D$4*52)),IF(E27=0,0,E27*12/($D$4*52))),0)+SUM(IF(D27="% Monthly",IF($D$4=5,IF(OR(#REF!=0,E27=0),0,E27*#REF!*52/($D$4*52)),IF(OR(#REF!=0,E27=0),0,E27*#REF!*52/($D$4*52))),0)))+SUM(IF(D27="Yearly",IF($D$4=5,IF(OR(E27=0),0,E27/($D$4*52)),IF(OR(E27=0),0,E27/($D$4*52))),0))+SUM(IF(D27="Cataloguswaarde",SUM(E27/($D$4*52))*0.15,0))))</f>
        <v>0</v>
      </c>
      <c r="G27" s="6"/>
      <c r="H27" s="6"/>
      <c r="I27" s="6"/>
      <c r="J27" s="6"/>
      <c r="K27" s="6"/>
      <c r="L27" s="6"/>
      <c r="M27" s="6"/>
    </row>
    <row r="28" spans="1:13" customFormat="1" ht="20.149999999999999" customHeight="1" x14ac:dyDescent="0.35">
      <c r="A28" s="2"/>
      <c r="C28" s="20" t="s">
        <v>36</v>
      </c>
      <c r="D28" s="37" t="s">
        <v>38</v>
      </c>
      <c r="E28" s="40"/>
      <c r="F28" s="6">
        <f>SUM(IF(D28="Monthly",IF($D$4=5,IF(E28=0,0,E28*12/($D$4*52)),IF(E28=0,0,E28*12/($D$4*52))),0)+SUM(IF(D28="weekly",E28/$D$4)+SUM(IF(D28="daily",E28))+SUM(IF(D28="Average Monthly",IF($D$4=5,IF(E28=0,0,E28*12/($D$4*52)),IF(E28=0,0,E28*12/($D$4*52))),0)+SUM(IF(D28="% Monthly",IF($D$4=5,IF(OR(#REF!=0,E28=0),0,E28*#REF!*52/($D$4*52)),IF(OR(#REF!=0,E28=0),0,E28*#REF!*52/($D$4*52))),0)))+SUM(IF(D28="Yearly",IF($D$4=5,IF(OR(E28=0),0,E28/($D$4*52)),IF(OR(E28=0),0,E28/($D$4*52))),0))+SUM(IF(D28="Cataloguswaarde",SUM(E28/($D$4*52))*0.15,0))))</f>
        <v>0</v>
      </c>
      <c r="G28" s="6"/>
      <c r="H28" s="6"/>
      <c r="I28" s="6"/>
      <c r="J28" s="6"/>
      <c r="K28" s="6"/>
      <c r="L28" s="6"/>
      <c r="M28" s="6"/>
    </row>
    <row r="29" spans="1:13" customFormat="1" ht="20.149999999999999" customHeight="1" x14ac:dyDescent="0.35">
      <c r="A29" s="2"/>
      <c r="C29" s="20" t="s">
        <v>12</v>
      </c>
      <c r="D29" s="37" t="s">
        <v>8</v>
      </c>
      <c r="E29" s="40"/>
      <c r="F29" s="6">
        <f>SUM(IF(D29="Monthly",IF($D$4=5,IF(E29=0,0,E29*12/($D$4*52)),IF(E29=0,0,E29*12/($D$4*52))),0)+SUM(IF(D29="weekly",E29/$D$4)+SUM(IF(D29="daily",E29))+SUM(IF(D29="Average Monthly",IF($D$4=5,IF(E29=0,0,E29*12/($D$4*52)),IF(E29=0,0,E29*12/($D$4*52))),0)+SUM(IF(D29="% Monthly",IF($D$4=5,IF(OR(#REF!=0,E29=0),0,E29*#REF!*52/($D$4*52)),IF(OR(#REF!=0,E29=0),0,E29*#REF!*52/($D$4*52))),0)))+SUM(IF(D29="Yearly",IF($D$4=5,IF(OR(E29=0),0,E29/($D$4*52)),IF(OR(E29=0),0,E29/($D$4*52))),0))+SUM(IF(D29="Cataloguswaarde",SUM(E29/($D$4*52))*0.15,0))))</f>
        <v>0</v>
      </c>
      <c r="G29" s="6"/>
      <c r="H29" s="6"/>
      <c r="I29" s="6"/>
      <c r="J29" s="6"/>
      <c r="K29" s="6"/>
      <c r="L29" s="6"/>
      <c r="M29" s="6"/>
    </row>
    <row r="30" spans="1:13" customFormat="1" ht="20.149999999999999" customHeight="1" x14ac:dyDescent="0.35">
      <c r="A30" s="2"/>
      <c r="C30" s="20" t="s">
        <v>19</v>
      </c>
      <c r="D30" s="37" t="s">
        <v>6</v>
      </c>
      <c r="E30" s="40"/>
      <c r="F30" s="6">
        <f>SUM(IF(D30="Monthly",IF($D$4=5,IF(E30=0,0,E30*12/($D$4*52)),IF(E30=0,0,E30*12/($D$4*52))),0)+SUM(IF(D30="weekly",E30/$D$4)+SUM(IF(D30="daily",E30))+SUM(IF(D30="Average Monthly",IF($D$4=5,IF(E30=0,0,E30*12/($D$4*52)),IF(E30=0,0,E30*12/($D$4*52))),0)+SUM(IF(D30="% Monthly",IF($D$4=5,IF(OR(#REF!=0,E30=0),0,E30*#REF!*52/($D$4*52)),IF(OR(#REF!=0,E30=0),0,E30*#REF!*52/($D$4*52))),0)))+SUM(IF(D30="Yearly",IF($D$4=5,IF(OR(E30=0),0,E30/($D$4*52)),IF(OR(E30=0),0,E30/($D$4*52))),0))+SUM(IF(D30="Cataloguswaarde",SUM(E30/($D$4*52))*0.15,0))))</f>
        <v>0</v>
      </c>
      <c r="G30" s="6"/>
      <c r="H30" s="6"/>
      <c r="I30" s="6"/>
      <c r="J30" s="6"/>
      <c r="K30" s="6"/>
      <c r="L30" s="6"/>
      <c r="M30" s="6"/>
    </row>
    <row r="31" spans="1:13" customFormat="1" ht="20.149999999999999" customHeight="1" x14ac:dyDescent="0.35">
      <c r="A31" s="2"/>
      <c r="C31" s="20" t="s">
        <v>20</v>
      </c>
      <c r="D31" s="37" t="s">
        <v>6</v>
      </c>
      <c r="E31" s="40"/>
      <c r="F31" s="6">
        <f>SUM(IF(D31="Monthly",IF($D$4=5,IF(E31=0,0,E31*12/($D$4*52)),IF(E31=0,0,E31*12/($D$4*52))),0)+SUM(IF(D31="weekly",E31/$D$4)+SUM(IF(D31="daily",E31))+SUM(IF(D31="Average Monthly",IF($D$4=5,IF(E31=0,0,E31*12/($D$4*52)),IF(E31=0,0,E31*12/($D$4*52))),0)+SUM(IF(D31="% Monthly",IF($D$4=5,IF(OR(#REF!=0,E31=0),0,E31*#REF!*52/($D$4*52)),IF(OR(#REF!=0,E31=0),0,E31*#REF!*52/($D$4*52))),0)))+SUM(IF(D31="Yearly",IF($D$4=5,IF(OR(E31=0),0,E31/($D$4*52)),IF(OR(E31=0),0,E31/($D$4*52))),0))+SUM(IF(D31="Cataloguswaarde",SUM(E31/($D$4*52))*0.15,0))))</f>
        <v>0</v>
      </c>
      <c r="G31" s="6"/>
      <c r="H31" s="6"/>
      <c r="I31" s="6"/>
      <c r="J31" s="6"/>
      <c r="K31" s="6"/>
      <c r="L31" s="6"/>
      <c r="M31" s="6"/>
    </row>
    <row r="32" spans="1:13" customFormat="1" ht="20.149999999999999" customHeight="1" x14ac:dyDescent="0.35">
      <c r="A32" s="2"/>
      <c r="C32" s="39" t="s">
        <v>23</v>
      </c>
      <c r="D32" s="37"/>
      <c r="E32" s="40"/>
      <c r="F32" s="6">
        <f>SUM(IF(D32="Monthly",IF($D$4=5,IF(E32=0,0,E32*12/($D$4*52)),IF(E32=0,0,E32*12/($D$4*52))),0)+SUM(IF(D32="weekly",E32/$D$4)+SUM(IF(D32="daily",E32))+SUM(IF(D32="Average Monthly",IF($D$4=5,IF(E32=0,0,E32*12/($D$4*52)),IF(E32=0,0,E32*12/($D$4*52))),0)+SUM(IF(D32="% Monthly",IF($D$4=5,IF(OR(#REF!=0,E32=0),0,E32*#REF!*52/($D$4*52)),IF(OR(#REF!=0,E32=0),0,E32*#REF!*52/($D$4*52))),0)))+SUM(IF(D32="Yearly",IF($D$4=5,IF(OR(E32=0),0,E32/($D$4*52)),IF(OR(E32=0),0,E32/($D$4*52))),0))+SUM(IF(D32="Cataloguswaarde",SUM(E32/($D$4*52))*0.15,0))))</f>
        <v>0</v>
      </c>
      <c r="G32" s="6"/>
      <c r="H32" s="6"/>
      <c r="I32" s="6"/>
      <c r="J32" s="6"/>
      <c r="K32" s="6"/>
      <c r="L32" s="6"/>
      <c r="M32" s="6"/>
    </row>
    <row r="33" spans="1:13" customFormat="1" ht="20.149999999999999" customHeight="1" x14ac:dyDescent="0.35">
      <c r="A33" s="2"/>
      <c r="C33" s="39" t="s">
        <v>23</v>
      </c>
      <c r="D33" s="37"/>
      <c r="E33" s="40"/>
      <c r="F33" s="6">
        <f>SUM(IF(D33="Monthly",IF($D$4=5,IF(E33=0,0,E33*12/($D$4*52)),IF(E33=0,0,E33*12/($D$4*52))),0)+SUM(IF(D33="weekly",E33/$D$4)+SUM(IF(D33="daily",E33))+SUM(IF(D33="Average Monthly",IF($D$4=5,IF(E33=0,0,E33*12/($D$4*52)),IF(E33=0,0,E33*12/($D$4*52))),0)+SUM(IF(D33="% Monthly",IF($D$4=5,IF(OR(#REF!=0,E33=0),0,E33*#REF!*52/($D$4*52)),IF(OR(#REF!=0,E33=0),0,E33*#REF!*52/($D$4*52))),0)))+SUM(IF(D33="Yearly",IF($D$4=5,IF(OR(E33=0),0,E33/($D$4*52)),IF(OR(E33=0),0,E33/($D$4*52))),0))+SUM(IF(D33="Cataloguswaarde",SUM(E33/($D$4*52))*0.15,0))))</f>
        <v>0</v>
      </c>
      <c r="G33" s="6"/>
      <c r="H33" s="6"/>
      <c r="I33" s="6"/>
      <c r="J33" s="6"/>
      <c r="K33" s="6"/>
      <c r="L33" s="6"/>
      <c r="M33" s="6"/>
    </row>
    <row r="34" spans="1:13" customFormat="1" ht="20.149999999999999" customHeight="1" x14ac:dyDescent="0.35">
      <c r="A34" s="2"/>
      <c r="C34" s="39" t="s">
        <v>23</v>
      </c>
      <c r="D34" s="37"/>
      <c r="E34" s="40"/>
      <c r="F34" s="6">
        <f>SUM(IF(D34="Monthly",IF($D$4=5,IF(E34=0,0,E34*12/($D$4*52)),IF(E34=0,0,E34*12/($D$4*52))),0)+SUM(IF(D34="weekly",E34/$D$4)+SUM(IF(D34="daily",E34))+SUM(IF(D34="Average Monthly",IF($D$4=5,IF(E34=0,0,E34*12/($D$4*52)),IF(E34=0,0,E34*12/($D$4*52))),0)+SUM(IF(D34="% Monthly",IF($D$4=5,IF(OR(#REF!=0,E34=0),0,E34*#REF!*52/($D$4*52)),IF(OR(#REF!=0,E34=0),0,E34*#REF!*52/($D$4*52))),0)))+SUM(IF(D34="Yearly",IF($D$4=5,IF(OR(E34=0),0,E34/($D$4*52)),IF(OR(E34=0),0,E34/($D$4*52))),0))+SUM(IF(D34="Cataloguswaarde",SUM(E34/($D$4*52))*0.15,0))))</f>
        <v>0</v>
      </c>
      <c r="G34" s="6"/>
      <c r="H34" s="6"/>
      <c r="I34" s="6"/>
      <c r="J34" s="6"/>
      <c r="K34" s="6"/>
      <c r="L34" s="6"/>
      <c r="M34" s="6"/>
    </row>
    <row r="35" spans="1:13" customFormat="1" ht="20.149999999999999" customHeight="1" x14ac:dyDescent="0.35">
      <c r="A35" s="2"/>
      <c r="C35" s="39" t="s">
        <v>23</v>
      </c>
      <c r="D35" s="37"/>
      <c r="E35" s="40"/>
      <c r="F35" s="6">
        <f>SUM(IF(D35="Monthly",IF($D$4=5,IF(E35=0,0,E35*12/($D$4*52)),IF(E35=0,0,E35*12/($D$4*52))),0)+SUM(IF(D35="weekly",E35/$D$4)+SUM(IF(D35="daily",E35))+SUM(IF(D35="Average Monthly",IF($D$4=5,IF(E35=0,0,E35*12/($D$4*52)),IF(E35=0,0,E35*12/($D$4*52))),0)+SUM(IF(D35="% Monthly",IF($D$4=5,IF(OR(#REF!=0,E35=0),0,E35*#REF!*52/($D$4*52)),IF(OR(#REF!=0,E35=0),0,E35*#REF!*52/($D$4*52))),0)))+SUM(IF(D35="Yearly",IF($D$4=5,IF(OR(E35=0),0,E35/($D$4*52)),IF(OR(E35=0),0,E35/($D$4*52))),0))+SUM(IF(D35="Cataloguswaarde",SUM(E35/($D$4*52))*0.15,0))))</f>
        <v>0</v>
      </c>
      <c r="G35" s="6"/>
      <c r="H35" s="6"/>
      <c r="I35" s="6"/>
      <c r="J35" s="6"/>
      <c r="K35" s="6"/>
      <c r="L35" s="6"/>
      <c r="M35" s="6"/>
    </row>
    <row r="36" spans="1:13" customFormat="1" ht="20.149999999999999" customHeight="1" x14ac:dyDescent="0.35">
      <c r="A36" s="2"/>
      <c r="C36" s="39" t="s">
        <v>23</v>
      </c>
      <c r="D36" s="37"/>
      <c r="E36" s="40"/>
      <c r="F36" s="6">
        <f>SUM(IF(D36="Monthly",IF($D$4=5,IF(E36=0,0,E36*12/($D$4*52)),IF(E36=0,0,E36*12/($D$4*52))),0)+SUM(IF(D36="weekly",E36/$D$4)+SUM(IF(D36="daily",E36))+SUM(IF(D36="Average Monthly",IF($D$4=5,IF(E36=0,0,E36*12/($D$4*52)),IF(E36=0,0,E36*12/($D$4*52))),0)+SUM(IF(D36="% Monthly",IF($D$4=5,IF(OR(#REF!=0,E36=0),0,E36*#REF!*52/($D$4*52)),IF(OR(#REF!=0,E36=0),0,E36*#REF!*52/($D$4*52))),0)))+SUM(IF(D36="Yearly",IF($D$4=5,IF(OR(E36=0),0,E36/($D$4*52)),IF(OR(E36=0),0,E36/($D$4*52))),0))+SUM(IF(D36="Cataloguswaarde",SUM(E36/($D$4*52))*0.15,0))))</f>
        <v>0</v>
      </c>
      <c r="G36" s="6"/>
      <c r="H36" s="6"/>
      <c r="I36" s="6"/>
      <c r="J36" s="6"/>
      <c r="K36" s="6"/>
      <c r="L36" s="6"/>
      <c r="M36" s="6"/>
    </row>
    <row r="37" spans="1:13" customFormat="1" ht="20.149999999999999" customHeight="1" thickBot="1" x14ac:dyDescent="0.4">
      <c r="A37" s="2"/>
      <c r="C37" s="39" t="s">
        <v>23</v>
      </c>
      <c r="D37" s="38"/>
      <c r="E37" s="41"/>
      <c r="F37" s="6">
        <f>SUM(IF(D37="Monthly",IF($D$4=5,IF(E37=0,0,E37*12/($D$4*52)),IF(E37=0,0,E37*12/($D$4*52))),0)+SUM(IF(D37="weekly",E37/$D$4)+SUM(IF(D37="daily",E37))+SUM(IF(D37="Average Monthly",IF($D$4=5,IF(E37=0,0,E37*12/($D$4*52)),IF(E37=0,0,E37*12/($D$4*52))),0)+SUM(IF(D37="% Monthly",IF($D$4=5,IF(OR(#REF!=0,E37=0),0,E37*#REF!*52/($D$4*52)),IF(OR(#REF!=0,E37=0),0,E37*#REF!*52/($D$4*52))),0)))+SUM(IF(D37="Yearly",IF($D$4=5,IF(OR(E37=0),0,E37/($D$4*52)),IF(OR(E37=0),0,E37/($D$4*52))),0))+SUM(IF(D37="Cataloguswaarde",SUM(E37/($D$4*52))*0.15,0))))</f>
        <v>0</v>
      </c>
      <c r="G37" s="6"/>
      <c r="H37" s="6"/>
      <c r="I37" s="6"/>
      <c r="J37" s="6"/>
      <c r="K37" s="6"/>
      <c r="L37" s="6"/>
      <c r="M37" s="6"/>
    </row>
    <row r="38" spans="1:13" customFormat="1" ht="18" customHeight="1" thickTop="1" x14ac:dyDescent="0.35">
      <c r="A38" s="2"/>
      <c r="C38" s="45">
        <f>IF(D38=0,0,"Dagloon is boven de loongrens →")</f>
        <v>0</v>
      </c>
      <c r="D38" s="17">
        <f>IF(C6="Basis Maandloon / Basic Monthly Salary /  Salario Mensual Basico /",IF(D4=5,IF(SUM(D6*3/65)+SUM(F12:F37)&gt;270,SUM(D6*3/65)+SUM(F12:F37),0),IF(SUM(D6/26)+SUM(F12:F37)&gt;225,SUM(D6/26)+SUM(F12:F37),0)))+IF(C6="Uurloon / Hourly Rate / Salario pa ora",IF(D8="YES",IF(D9=0,0,IF(D4=5,IF(SUM((D6*E9)/D4)+SUM(F12:F37)&gt;270,SUM((D6*E9)/D4)+SUM(F12:F37),0),IF(SUM((D6*E9)/D4)+SUM(F12:F37)&gt;225,SUM((D6*E9)/D4)+SUM(F12:F37),0))),IF(D4=5,IF(SUM(D6*E4/D4)+SUM(F12:F37)&gt;270,SUM(D6*E4/D4)+SUM(F12:F37),0),IF(SUM(D6*E4/D4)+SUM(F12:F37)&gt;225,SUM(D6*E4/D4)+SUM(F12:F37),0))))+IF(C6="Weekloon / Weekly Salary / Salario semanal",IF(D4=5,IF(SUM(D6/D4)+SUM(F12:F37)&gt;270,SUM(D6/D4)+SUM(F12:F37),0),IF(SUM(D6/D4)+SUM(F12:F37)&gt;225,SUM(D6/D4)+SUM(F12:F37),0)))</f>
        <v>0</v>
      </c>
      <c r="E38" s="22">
        <f>IF(C6="Basis Maandloon / Basic Monthly Salary /  Salario Mensual Basico /",IF(D4=5,IF(SUM(D6*3/65)+SUM(F12:F37)&lt;=270,SUM(D6*3/65)+SUM(F12:F37),0),IF(SUM(D6/26)+SUM(F12:F37)&lt;=225,SUM(D6/26)+SUM(F12:F37),0)))+IF(C6="Uurloon / Hourly Rate / Salario pa ora",IF(D8="YES",IF(D9=0,0,IF(D4=5,IF(SUM((D6*E9)/D4)+SUM(F12:F37)&lt;=270,SUM((D6*E9)/D4)+SUM(F12:F37),0),IF(SUM((D6*E9)/D4)+SUM(F12:F37)&lt;=225,SUM((D6*E9)/D4)+SUM(F12:F37),0))),IF(D4=5,IF(SUM(D6*E4/D4)+SUM(F12:F37)&lt;=270,SUM(D6*E4/D4)+SUM(F12:F37),0),IF(SUM(D6*E4/D4)+SUM(F12:F37)&lt;=225,SUM(D6*E4/D4)+SUM(F12:F37),0))))+IF(C6="Weekloon / Weekly Salary / Salario semanal",IF(D4=5,IF(SUM(D6/D4)+SUM(F12:F37)&lt;=270,SUM(D6/D4)+SUM(F12:F37),0),IF(SUM(D6/D4)+SUM(F12:F37)&lt;=225,SUM(D6/D4)+SUM(F12:F37),0)))</f>
        <v>0</v>
      </c>
      <c r="F38" s="6"/>
      <c r="G38" s="6"/>
      <c r="H38" s="6"/>
      <c r="I38" s="6"/>
      <c r="J38" s="6"/>
      <c r="K38" s="6"/>
      <c r="L38" s="6"/>
      <c r="M38" s="6"/>
    </row>
    <row r="39" spans="1:13" customFormat="1" ht="39" customHeight="1" x14ac:dyDescent="0.35">
      <c r="A39" s="2"/>
      <c r="C39" s="27" t="s">
        <v>45</v>
      </c>
      <c r="D39" s="47">
        <f>IF(ISERROR(IF(C6="Basis Maandloon / Basic Monthly Salary /  Salario Mensual Basico /",IF(D4=5,IF(SUM(D6*3/65)+SUM(F12:F37)&gt;270,"Maximum Loongrens niet ZV verzekerde Awg. 5.850.- per maand",SUM(D6*3/65)+SUM(F12:F37)),IF(SUM(D6/26)+SUM(F12:F37)&gt;225,"Maximum Loongrens niet ZV verzekerde Awg. 5.850,- per maand",D6/26+SUM(F12:F37))))+IF(C6="Uurloon / Hourly Rate / Salario pa ora",IF(D8="YES",IF(D9=0,0,IF(D4=5,IF(SUM((D6*E9)/D4)+SUM(F12:F37)&gt;270,"Maximum Loongrens niet ZV verzekerde Awg. 270,- per dag",SUM((D6*E9)/D4)+SUM(F12:F37)),IF(SUM((D6*E9)/D4)+SUM(F12:F37)&gt;225,"Maximum Loongrens, niet ZV verzekerde Awg. 225,- per dag",SUM((D6*E9)/D4)+SUM(F12:F37)))),IF(D4=5,IF(SUM(D6*E4/D4)+SUM(F12:F37)&gt;270,"Maximum Loongrens niet ZV verzekerde Awg. 270,-",SUM(D6*E4/D4)+SUM(F12:F37)),IF(SUM(D6*E4/D4)+SUM(F12:F37)&gt;225,"Maximum Loongrens, niet ZV verzekerde Awg. 225,- per dag",SUM(D6*E4/D4)+SUM(F12:F37)))))+IF(C6="Weekloon / Weekly Salary / Salario semanal",IF(D4=5,IF(SUM(D6/D4)+SUM(F12:F37)&gt;270,"Maximum Loongrens niet ZV verzekerde Awg. 1.350,- per week",SUM(D6/D4)+SUM(F12:F37)),IF(SUM(D6/D4)+SUM(F12:F37)&gt;225,"Maximum Loongrens niet ZV verzekerde Awg. 1.350,- per week",SUM(D6/D4)+SUM(F12:F37))))),"Maximum Loongrens niet ZV verzekerde",SUM(IF(C6="Basis Maandloon / Basic Monthly Salary /  Salario Mensual Basico /",IF(D4=5,IF(SUM(D6*3/65)+SUM(F12:F37)&gt;270,"Maximum Loongrens niet ZV verzekerde Awg. 5.850.- per maand",SUM(D6*3/65)+SUM(F12:F37)),IF(SUM(D6/26)+SUM(F12:F37)&gt;225,"Maximum Loongrens niet ZV verzekerde Awg. 5.850,- per maand",D6/26+SUM(F12:F37))))+IF(C6="Uurloon / Hourly Rate / Salario pa ora",IF(D8="YES",IF(D9=0,0,IF(D4=5,IF(SUM((D6*E9)/D4)+SUM(F12:F37)&gt;270,"Maximum Loongrens niet ZV verzekerde Awg. 270,- per dag",SUM((D6*E9)/D4)+SUM(F12:F37)),IF(SUM((D6*E9)/D4)+SUM(F12:F37)&gt;225,"Maximum Loongrens, niet ZV verzekerde Awg. 225,- per dag",SUM((D6*E9)/D4)+SUM(F12:F37)))),IF(D4=5,IF(SUM(D6*E4/D4)+SUM(F12:F37)&gt;270,"Maximum Loongrens niet ZV verzekerde Awg. 270,-",SUM(D6*E4/D4)+SUM(F12:F37)),IF(SUM(D6*E4/D4)+SUM(F12:F37)&gt;225,"Maximum Loongrens, niet ZV verzekerde Awg. 225,- per dag",SUM(D6*E4/D4)+SUM(F12:F37)))))+IF(C6="Weekloon / Weekly Salary / Salario semanal",IF(D4=5,IF(SUM(D6/D4)+SUM(F12:F37)&gt;270,"Maximum Loongrens niet ZV verzekerde Awg. 1.350,- per week",SUM(D6/D4)+SUM(F12:F37)),IF(SUM(D6/D4)+SUM(F12:F37)&gt;225,"Maximum Loongrens niet ZV verzekerde Awg. 1.350,- per week",SUM(D6/D4)+SUM(F12:F37))))))</f>
        <v>0</v>
      </c>
      <c r="E39" s="48"/>
      <c r="F39" s="6"/>
      <c r="G39" s="6"/>
      <c r="H39" s="6"/>
      <c r="I39" s="6"/>
      <c r="J39" s="6"/>
      <c r="K39" s="6"/>
      <c r="L39" s="6"/>
      <c r="M39" s="6"/>
    </row>
    <row r="40" spans="1:13" ht="18" customHeight="1" x14ac:dyDescent="0.35">
      <c r="C40" s="28"/>
      <c r="D40" s="29"/>
      <c r="E40" s="28"/>
    </row>
    <row r="41" spans="1:13" ht="18" hidden="1" customHeight="1" x14ac:dyDescent="0.35">
      <c r="C41" s="30"/>
      <c r="D41" s="28"/>
      <c r="E41" s="28"/>
    </row>
    <row r="42" spans="1:13" ht="18" customHeight="1" x14ac:dyDescent="0.35">
      <c r="C42" s="28"/>
      <c r="D42" s="28"/>
      <c r="E42" s="28"/>
    </row>
  </sheetData>
  <sheetProtection algorithmName="SHA-512" hashValue="kSMqZV+J9aQO3D1T/lbzcmASK5yddK6kZQKL+5kN+jlmN8CBWDw6Fw61hHBSL7YEjcz4kjXWBFi9YNrkj70WHw==" saltValue="pSYQcAUP7cOIITRg+qWMAQ==" spinCount="100000" sheet="1" objects="1" scenarios="1" formatColumns="0" selectLockedCells="1"/>
  <dataConsolidate/>
  <mergeCells count="2">
    <mergeCell ref="D39:E39"/>
    <mergeCell ref="E5:E8"/>
  </mergeCells>
  <phoneticPr fontId="0" type="noConversion"/>
  <conditionalFormatting sqref="D38">
    <cfRule type="cellIs" dxfId="11" priority="21" operator="greaterThan">
      <formula>0</formula>
    </cfRule>
  </conditionalFormatting>
  <conditionalFormatting sqref="D9">
    <cfRule type="expression" dxfId="10" priority="6">
      <formula>$D$8="yes"</formula>
    </cfRule>
    <cfRule type="expression" dxfId="9" priority="19">
      <formula>OR($D$8="no",$D$8=0)</formula>
    </cfRule>
  </conditionalFormatting>
  <conditionalFormatting sqref="C32:C37">
    <cfRule type="containsBlanks" dxfId="8" priority="22">
      <formula>LEN(TRIM(C32))=0</formula>
    </cfRule>
  </conditionalFormatting>
  <conditionalFormatting sqref="C12:C31">
    <cfRule type="containsBlanks" dxfId="7" priority="7">
      <formula>LEN(TRIM(C12))=0</formula>
    </cfRule>
  </conditionalFormatting>
  <conditionalFormatting sqref="D8">
    <cfRule type="expression" dxfId="6" priority="4">
      <formula>OR($C$6="Basis Maandloon / Basic Monthly Salary /  Salario Mensual Basico /",$C$6="Weekloon / Weekly Salary / Salario semanal")</formula>
    </cfRule>
    <cfRule type="expression" dxfId="5" priority="1">
      <formula>$C$6="Uurloon / Hourly Rate / Salario pa ora"</formula>
    </cfRule>
  </conditionalFormatting>
  <conditionalFormatting sqref="E5:E8">
    <cfRule type="containsText" dxfId="4" priority="3" operator="containsText" text="maximum">
      <formula>NOT(ISERROR(SEARCH("maximum",E5)))</formula>
    </cfRule>
  </conditionalFormatting>
  <conditionalFormatting sqref="D39:E39">
    <cfRule type="containsText" dxfId="3" priority="2" operator="containsText" text="maximum">
      <formula>NOT(ISERROR(SEARCH("maximum",D39)))</formula>
    </cfRule>
  </conditionalFormatting>
  <dataValidations xWindow="1024" yWindow="574" count="4">
    <dataValidation type="list" allowBlank="1" showInputMessage="1" showErrorMessage="1" promptTitle="1." prompt="5 of 6 daagse_x000a_5 or 6 days a week_x000a_5 of 6 dia pa siman" sqref="D4">
      <formula1>"5,6"</formula1>
    </dataValidation>
    <dataValidation type="list" allowBlank="1" showInputMessage="1" showErrorMessage="1" promptTitle="4." prompt="Change only:_x000a_- if the type of salary is selected on hourly rate;_x000a_- iif the hours is less than the normal weekly hours" sqref="D8">
      <formula1>"yes,no"</formula1>
    </dataValidation>
    <dataValidation type="list" errorStyle="warning" allowBlank="1" showInputMessage="1" showErrorMessage="1" sqref="C11">
      <formula1>Looncomponenten</formula1>
    </dataValidation>
    <dataValidation type="custom" allowBlank="1" showInputMessage="1" showErrorMessage="1" promptTitle="4a" prompt="- Als u &quot;YES&quot; heeft geselecteerd - Vul in de aantal gewerkte uren per week_x000a_- If you selected &quot;YES&quot;: fill in the total weekly working hours_x000a_- Si e bo a yena &quot;YES&quot;; yena e cantidad di ora cu ta traha pa siman_x000a_" sqref="D9">
      <formula1>OR(IF(D8="no",0,1),MAX(E9))</formula1>
    </dataValidation>
  </dataValidations>
  <printOptions horizontalCentered="1" verticalCentered="1"/>
  <pageMargins left="0.4" right="0.4" top="0.4" bottom="0.4" header="0.3" footer="0.3"/>
  <pageSetup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024" yWindow="574" count="6">
        <x14:dataValidation type="list" allowBlank="1" showInputMessage="1" showErrorMessage="1" promptTitle="2." prompt="Select the payment method_x000a_Remember to change the salary">
          <x14:formula1>
            <xm:f>Sheet1!$A$2:$A$4</xm:f>
          </x14:formula1>
          <xm:sqref>C6</xm:sqref>
        </x14:dataValidation>
        <x14:dataValidation type="list" allowBlank="1" showInputMessage="1" showErrorMessage="1">
          <x14:formula1>
            <xm:f>Sheet1!$C$2:$C$7</xm:f>
          </x14:formula1>
          <xm:sqref>D13:D37</xm:sqref>
        </x14:dataValidation>
        <x14:dataValidation type="list" allowBlank="1" showInputMessage="1" showErrorMessage="1" promptTitle="6." prompt="Selecteren_x000a_Choose_x000a_Scohe">
          <x14:formula1>
            <xm:f>Sheet1!$C$2:$C$7</xm:f>
          </x14:formula1>
          <xm:sqref>D12</xm:sqref>
        </x14:dataValidation>
        <x14:dataValidation type="list" errorStyle="warning" allowBlank="1" showInputMessage="1" showErrorMessage="1" error="Wilt u het veranderen?_x000a_Do you want to change it?_x000a_Desea cambiarlo?" prompt="Fill in the description of the salary component._x000a_-If you choose other: double-click in the cell">
          <x14:formula1>
            <xm:f>Sheet1!$F$2:$F$23</xm:f>
          </x14:formula1>
          <xm:sqref>C13:C37</xm:sqref>
        </x14:dataValidation>
        <x14:dataValidation type="list" errorStyle="warning" allowBlank="1" showInputMessage="1" showErrorMessage="1" error="Wilt u het veranderen?_x000a_Do you want to change it?_x000a_Desea cambiarlo?" promptTitle="5." prompt="Fill in the description of the salary component._x000a_-If you choose other: double-click in the cell">
          <x14:formula1>
            <xm:f>Sheet1!$F$2:$F$23</xm:f>
          </x14:formula1>
          <xm:sqref>C12</xm:sqref>
        </x14:dataValidation>
        <x14:dataValidation type="custom" errorStyle="warning" allowBlank="1" showInputMessage="1" showErrorMessage="1" errorTitle="Salaris beneden Minimum Loon" error="Salario ta bao di salario minimo segun ordenansa AB 1989 no GT 26_x000a_Salario Mensual: Awg 1677,60_x000a_Salario pa siman: Awg. 387.13_x000a_Salario pa ora: Dependiendo e cantidad di ora pa siman_x000a_Excepcion si e persona ta bou di 18 aña" promptTitle="3." prompt="- Vul het bedrag_x000a_- Fill in the amount_x000a_- Yena e suma_x000a_*****************************_x000a_Minumumloon:_x000a_Salario Mensual: Awg 1677,60_x000a_Salario pa siman: Awg. 387.13_x000a_Salario pa ora: Dependiendo e cantidad di ora pa siman_x000a_Excepcion si e persona ta bou di 18 aña">
          <x14:formula1>
            <xm:f>IF(C6=Sheet1!A2,IF(D6&gt;=F6,F6))+IF(C6=Sheet1!A3,IF(D6&gt;=G6,G6))+IF(C6=Sheet1!A4,IF(D6&gt;=H6,H6))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3"/>
  <sheetViews>
    <sheetView topLeftCell="B1" workbookViewId="0">
      <selection activeCell="B13" sqref="B13"/>
    </sheetView>
  </sheetViews>
  <sheetFormatPr defaultColWidth="8.81640625" defaultRowHeight="14.5" x14ac:dyDescent="0.35"/>
  <cols>
    <col min="1" max="1" width="75.54296875" style="13" bestFit="1" customWidth="1"/>
    <col min="2" max="2" width="85.7265625" style="13" bestFit="1" customWidth="1"/>
    <col min="3" max="3" width="15.54296875" style="13" bestFit="1" customWidth="1"/>
    <col min="4" max="4" width="35.453125" style="13" bestFit="1" customWidth="1"/>
    <col min="5" max="5" width="8.81640625" style="13"/>
    <col min="6" max="6" width="19" style="13" customWidth="1"/>
    <col min="7" max="16384" width="8.81640625" style="13"/>
  </cols>
  <sheetData>
    <row r="1" spans="1:6" x14ac:dyDescent="0.35">
      <c r="A1" s="13" t="s">
        <v>1</v>
      </c>
      <c r="F1" s="13" t="s">
        <v>25</v>
      </c>
    </row>
    <row r="2" spans="1:6" ht="18.5" x14ac:dyDescent="0.35">
      <c r="A2" s="14" t="s">
        <v>2</v>
      </c>
      <c r="B2" s="15" t="s">
        <v>5</v>
      </c>
      <c r="C2" s="13" t="s">
        <v>6</v>
      </c>
      <c r="D2" s="13" t="s">
        <v>9</v>
      </c>
      <c r="E2" s="13">
        <v>6</v>
      </c>
      <c r="F2" s="14" t="s">
        <v>43</v>
      </c>
    </row>
    <row r="3" spans="1:6" ht="17" x14ac:dyDescent="0.35">
      <c r="A3" s="14" t="s">
        <v>3</v>
      </c>
      <c r="C3" s="13" t="s">
        <v>7</v>
      </c>
      <c r="E3" s="13">
        <v>12</v>
      </c>
      <c r="F3" s="14" t="s">
        <v>29</v>
      </c>
    </row>
    <row r="4" spans="1:6" ht="17" x14ac:dyDescent="0.35">
      <c r="A4" s="14" t="s">
        <v>4</v>
      </c>
      <c r="C4" s="13" t="s">
        <v>8</v>
      </c>
      <c r="F4" s="14" t="s">
        <v>15</v>
      </c>
    </row>
    <row r="5" spans="1:6" ht="17" x14ac:dyDescent="0.35">
      <c r="C5" s="13" t="s">
        <v>38</v>
      </c>
      <c r="F5" s="14" t="s">
        <v>44</v>
      </c>
    </row>
    <row r="6" spans="1:6" ht="17" x14ac:dyDescent="0.35">
      <c r="C6" s="13" t="s">
        <v>10</v>
      </c>
      <c r="F6" s="14" t="s">
        <v>17</v>
      </c>
    </row>
    <row r="7" spans="1:6" ht="17" x14ac:dyDescent="0.35">
      <c r="C7" s="13" t="s">
        <v>11</v>
      </c>
      <c r="F7" s="14" t="s">
        <v>18</v>
      </c>
    </row>
    <row r="8" spans="1:6" ht="17" x14ac:dyDescent="0.35">
      <c r="F8" s="14" t="s">
        <v>28</v>
      </c>
    </row>
    <row r="9" spans="1:6" ht="17" x14ac:dyDescent="0.35">
      <c r="F9" s="14" t="s">
        <v>27</v>
      </c>
    </row>
    <row r="10" spans="1:6" ht="17" x14ac:dyDescent="0.35">
      <c r="F10" s="14" t="s">
        <v>14</v>
      </c>
    </row>
    <row r="11" spans="1:6" ht="17" x14ac:dyDescent="0.35">
      <c r="F11" s="14" t="s">
        <v>32</v>
      </c>
    </row>
    <row r="12" spans="1:6" ht="17" x14ac:dyDescent="0.35">
      <c r="F12" s="14" t="s">
        <v>33</v>
      </c>
    </row>
    <row r="13" spans="1:6" ht="17" x14ac:dyDescent="0.35">
      <c r="F13" s="14" t="s">
        <v>34</v>
      </c>
    </row>
    <row r="14" spans="1:6" ht="17" x14ac:dyDescent="0.35">
      <c r="F14" s="14" t="s">
        <v>35</v>
      </c>
    </row>
    <row r="15" spans="1:6" ht="17" x14ac:dyDescent="0.35">
      <c r="F15" s="14" t="s">
        <v>37</v>
      </c>
    </row>
    <row r="16" spans="1:6" ht="17" x14ac:dyDescent="0.35">
      <c r="F16" s="14" t="s">
        <v>22</v>
      </c>
    </row>
    <row r="17" spans="6:6" ht="17" x14ac:dyDescent="0.35">
      <c r="F17" s="14" t="s">
        <v>21</v>
      </c>
    </row>
    <row r="18" spans="6:6" ht="17" x14ac:dyDescent="0.35">
      <c r="F18" s="14" t="s">
        <v>36</v>
      </c>
    </row>
    <row r="19" spans="6:6" ht="17" x14ac:dyDescent="0.35">
      <c r="F19" s="14" t="s">
        <v>13</v>
      </c>
    </row>
    <row r="20" spans="6:6" ht="17" x14ac:dyDescent="0.35">
      <c r="F20" s="14" t="s">
        <v>12</v>
      </c>
    </row>
    <row r="21" spans="6:6" ht="17" x14ac:dyDescent="0.35">
      <c r="F21" s="14" t="s">
        <v>19</v>
      </c>
    </row>
    <row r="22" spans="6:6" ht="17" x14ac:dyDescent="0.35">
      <c r="F22" s="14" t="s">
        <v>20</v>
      </c>
    </row>
    <row r="23" spans="6:6" ht="17" x14ac:dyDescent="0.35">
      <c r="F23" s="14" t="s">
        <v>23</v>
      </c>
    </row>
  </sheetData>
  <sheetProtection algorithmName="SHA-512" hashValue="vHcsAVcB4nZZfmqWdKqibhtjRn8JLIpLBKes6TEX35/RzlerAVjc593zaJpAJVZTndI+GiMID8NHaGsZi0vn9A==" saltValue="Lmk7v9sDtoEiQKHlqrTz5Q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94AAAC3-7119-4541-BD71-9178D76B59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CALCULACION DAGLOON SVB</vt:lpstr>
      <vt:lpstr>Sheet1</vt:lpstr>
      <vt:lpstr>Looncomponenten</vt:lpstr>
      <vt:lpstr>'CALCULACION DAGLOON SVB'!Print_Area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Gilbert Kelly</dc:creator>
  <cp:keywords/>
  <cp:lastModifiedBy>Gilbert Kelly</cp:lastModifiedBy>
  <cp:lastPrinted>2017-03-07T14:08:14Z</cp:lastPrinted>
  <dcterms:created xsi:type="dcterms:W3CDTF">2017-01-20T20:17:48Z</dcterms:created>
  <dcterms:modified xsi:type="dcterms:W3CDTF">2017-06-02T15:33:49Z</dcterms:modified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TC038448109991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alculator" visible="true"/>
      </mso:documentControls>
    </mso:qat>
  </mso:ribbon>
</mso:customUI>
</file>